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70" yWindow="525" windowWidth="20775" windowHeight="14250"/>
  </bookViews>
  <sheets>
    <sheet name="Rekapitulace stavby" sheetId="1" r:id="rId1"/>
    <sheet name="C.6.-I. - Napojení dešťov..." sheetId="2" r:id="rId2"/>
    <sheet name="Pokyny pro vyplnění" sheetId="3" r:id="rId3"/>
  </sheets>
  <definedNames>
    <definedName name="_xlnm._FilterDatabase" localSheetId="1" hidden="1">'C.6.-I. - Napojení dešťov...'!$C$81:$K$487</definedName>
    <definedName name="_xlnm.Print_Titles" localSheetId="1">'C.6.-I. - Napojení dešťov...'!$81:$81</definedName>
    <definedName name="_xlnm.Print_Titles" localSheetId="0">'Rekapitulace stavby'!$49:$49</definedName>
    <definedName name="_xlnm.Print_Area" localSheetId="1">'C.6.-I. - Napojení dešťov...'!$C$4:$J$36,'C.6.-I. - Napojení dešťov...'!$C$42:$J$63,'C.6.-I. - Napojení dešťov...'!$C$69:$K$487</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AY52" i="1"/>
  <c r="AX52"/>
  <c r="BI482" i="2"/>
  <c r="BH482"/>
  <c r="BG482"/>
  <c r="BF482"/>
  <c r="T482"/>
  <c r="T481" s="1"/>
  <c r="R482"/>
  <c r="R481"/>
  <c r="P482"/>
  <c r="P481" s="1"/>
  <c r="BK482"/>
  <c r="BK481"/>
  <c r="J481" s="1"/>
  <c r="J62" s="1"/>
  <c r="J482"/>
  <c r="BE482"/>
  <c r="BI476"/>
  <c r="BH476"/>
  <c r="BG476"/>
  <c r="BF476"/>
  <c r="T476"/>
  <c r="R476"/>
  <c r="P476"/>
  <c r="BK476"/>
  <c r="J476"/>
  <c r="BE476" s="1"/>
  <c r="BI471"/>
  <c r="BH471"/>
  <c r="BG471"/>
  <c r="BF471"/>
  <c r="T471"/>
  <c r="R471"/>
  <c r="P471"/>
  <c r="BK471"/>
  <c r="J471"/>
  <c r="BE471"/>
  <c r="BI466"/>
  <c r="BH466"/>
  <c r="BG466"/>
  <c r="BF466"/>
  <c r="T466"/>
  <c r="R466"/>
  <c r="P466"/>
  <c r="BK466"/>
  <c r="J466"/>
  <c r="BE466" s="1"/>
  <c r="BI461"/>
  <c r="BH461"/>
  <c r="BG461"/>
  <c r="BF461"/>
  <c r="T461"/>
  <c r="R461"/>
  <c r="P461"/>
  <c r="BK461"/>
  <c r="J461"/>
  <c r="BE461"/>
  <c r="BI456"/>
  <c r="BH456"/>
  <c r="BG456"/>
  <c r="BF456"/>
  <c r="T456"/>
  <c r="R456"/>
  <c r="P456"/>
  <c r="BK456"/>
  <c r="J456"/>
  <c r="BE456" s="1"/>
  <c r="BI451"/>
  <c r="BH451"/>
  <c r="BG451"/>
  <c r="BF451"/>
  <c r="T451"/>
  <c r="R451"/>
  <c r="P451"/>
  <c r="BK451"/>
  <c r="J451"/>
  <c r="BE451"/>
  <c r="BI446"/>
  <c r="BH446"/>
  <c r="BG446"/>
  <c r="BF446"/>
  <c r="T446"/>
  <c r="R446"/>
  <c r="P446"/>
  <c r="BK446"/>
  <c r="J446"/>
  <c r="BE446" s="1"/>
  <c r="BI441"/>
  <c r="BH441"/>
  <c r="BG441"/>
  <c r="BF441"/>
  <c r="T441"/>
  <c r="R441"/>
  <c r="P441"/>
  <c r="BK441"/>
  <c r="J441"/>
  <c r="BE441"/>
  <c r="BI436"/>
  <c r="BH436"/>
  <c r="BG436"/>
  <c r="BF436"/>
  <c r="T436"/>
  <c r="R436"/>
  <c r="P436"/>
  <c r="BK436"/>
  <c r="J436"/>
  <c r="BE436" s="1"/>
  <c r="BI428"/>
  <c r="BH428"/>
  <c r="BG428"/>
  <c r="BF428"/>
  <c r="T428"/>
  <c r="R428"/>
  <c r="P428"/>
  <c r="BK428"/>
  <c r="J428"/>
  <c r="BE428"/>
  <c r="BI418"/>
  <c r="BH418"/>
  <c r="BG418"/>
  <c r="BF418"/>
  <c r="T418"/>
  <c r="R418"/>
  <c r="P418"/>
  <c r="BK418"/>
  <c r="J418"/>
  <c r="BE418" s="1"/>
  <c r="BI414"/>
  <c r="BH414"/>
  <c r="BG414"/>
  <c r="BF414"/>
  <c r="T414"/>
  <c r="R414"/>
  <c r="P414"/>
  <c r="BK414"/>
  <c r="J414"/>
  <c r="BE414"/>
  <c r="BI409"/>
  <c r="BH409"/>
  <c r="BG409"/>
  <c r="BF409"/>
  <c r="T409"/>
  <c r="R409"/>
  <c r="P409"/>
  <c r="BK409"/>
  <c r="J409"/>
  <c r="BE409" s="1"/>
  <c r="BI405"/>
  <c r="BH405"/>
  <c r="BG405"/>
  <c r="BF405"/>
  <c r="T405"/>
  <c r="R405"/>
  <c r="P405"/>
  <c r="BK405"/>
  <c r="J405"/>
  <c r="BE405"/>
  <c r="BI401"/>
  <c r="BH401"/>
  <c r="BG401"/>
  <c r="BF401"/>
  <c r="T401"/>
  <c r="R401"/>
  <c r="P401"/>
  <c r="BK401"/>
  <c r="J401"/>
  <c r="BE401" s="1"/>
  <c r="BI397"/>
  <c r="BH397"/>
  <c r="BG397"/>
  <c r="BF397"/>
  <c r="T397"/>
  <c r="R397"/>
  <c r="P397"/>
  <c r="BK397"/>
  <c r="J397"/>
  <c r="BE397"/>
  <c r="BI393"/>
  <c r="BH393"/>
  <c r="BG393"/>
  <c r="BF393"/>
  <c r="T393"/>
  <c r="R393"/>
  <c r="P393"/>
  <c r="BK393"/>
  <c r="J393"/>
  <c r="BE393" s="1"/>
  <c r="BI389"/>
  <c r="BH389"/>
  <c r="BG389"/>
  <c r="BF389"/>
  <c r="T389"/>
  <c r="R389"/>
  <c r="P389"/>
  <c r="BK389"/>
  <c r="J389"/>
  <c r="BE389"/>
  <c r="BI385"/>
  <c r="BH385"/>
  <c r="BG385"/>
  <c r="BF385"/>
  <c r="T385"/>
  <c r="R385"/>
  <c r="P385"/>
  <c r="BK385"/>
  <c r="J385"/>
  <c r="BE385" s="1"/>
  <c r="BI381"/>
  <c r="BH381"/>
  <c r="BG381"/>
  <c r="BF381"/>
  <c r="T381"/>
  <c r="R381"/>
  <c r="P381"/>
  <c r="BK381"/>
  <c r="J381"/>
  <c r="BE381"/>
  <c r="BI376"/>
  <c r="BH376"/>
  <c r="BG376"/>
  <c r="BF376"/>
  <c r="T376"/>
  <c r="R376"/>
  <c r="P376"/>
  <c r="BK376"/>
  <c r="J376"/>
  <c r="BE376" s="1"/>
  <c r="BI371"/>
  <c r="BH371"/>
  <c r="BG371"/>
  <c r="BF371"/>
  <c r="T371"/>
  <c r="R371"/>
  <c r="P371"/>
  <c r="BK371"/>
  <c r="J371"/>
  <c r="BE371"/>
  <c r="BI366"/>
  <c r="BH366"/>
  <c r="BG366"/>
  <c r="BF366"/>
  <c r="T366"/>
  <c r="R366"/>
  <c r="P366"/>
  <c r="BK366"/>
  <c r="J366"/>
  <c r="BE366" s="1"/>
  <c r="BI361"/>
  <c r="BH361"/>
  <c r="BG361"/>
  <c r="BF361"/>
  <c r="T361"/>
  <c r="R361"/>
  <c r="P361"/>
  <c r="BK361"/>
  <c r="J361"/>
  <c r="BE361"/>
  <c r="BI356"/>
  <c r="BH356"/>
  <c r="BG356"/>
  <c r="BF356"/>
  <c r="T356"/>
  <c r="R356"/>
  <c r="P356"/>
  <c r="BK356"/>
  <c r="J356"/>
  <c r="BE356" s="1"/>
  <c r="BI352"/>
  <c r="BH352"/>
  <c r="BG352"/>
  <c r="BF352"/>
  <c r="T352"/>
  <c r="R352"/>
  <c r="P352"/>
  <c r="BK352"/>
  <c r="J352"/>
  <c r="BE352"/>
  <c r="BI348"/>
  <c r="BH348"/>
  <c r="BG348"/>
  <c r="BF348"/>
  <c r="T348"/>
  <c r="R348"/>
  <c r="P348"/>
  <c r="BK348"/>
  <c r="J348"/>
  <c r="BE348"/>
  <c r="BI344"/>
  <c r="BH344"/>
  <c r="BG344"/>
  <c r="BF344"/>
  <c r="T344"/>
  <c r="R344"/>
  <c r="P344"/>
  <c r="BK344"/>
  <c r="J344"/>
  <c r="BE344"/>
  <c r="BI340"/>
  <c r="BH340"/>
  <c r="BG340"/>
  <c r="BF340"/>
  <c r="T340"/>
  <c r="R340"/>
  <c r="P340"/>
  <c r="BK340"/>
  <c r="J340"/>
  <c r="BE340"/>
  <c r="BI336"/>
  <c r="BH336"/>
  <c r="BG336"/>
  <c r="BF336"/>
  <c r="T336"/>
  <c r="R336"/>
  <c r="P336"/>
  <c r="BK336"/>
  <c r="J336"/>
  <c r="BE336"/>
  <c r="BI332"/>
  <c r="BH332"/>
  <c r="BG332"/>
  <c r="BF332"/>
  <c r="T332"/>
  <c r="R332"/>
  <c r="P332"/>
  <c r="BK332"/>
  <c r="J332"/>
  <c r="BE332"/>
  <c r="BI328"/>
  <c r="BH328"/>
  <c r="BG328"/>
  <c r="BF328"/>
  <c r="T328"/>
  <c r="R328"/>
  <c r="P328"/>
  <c r="BK328"/>
  <c r="J328"/>
  <c r="BE328"/>
  <c r="BI324"/>
  <c r="BH324"/>
  <c r="BG324"/>
  <c r="BF324"/>
  <c r="T324"/>
  <c r="R324"/>
  <c r="P324"/>
  <c r="BK324"/>
  <c r="J324"/>
  <c r="BE324"/>
  <c r="BI320"/>
  <c r="BH320"/>
  <c r="BG320"/>
  <c r="BF320"/>
  <c r="T320"/>
  <c r="R320"/>
  <c r="P320"/>
  <c r="BK320"/>
  <c r="J320"/>
  <c r="BE320"/>
  <c r="BI316"/>
  <c r="BH316"/>
  <c r="BG316"/>
  <c r="BF316"/>
  <c r="T316"/>
  <c r="R316"/>
  <c r="P316"/>
  <c r="BK316"/>
  <c r="J316"/>
  <c r="BE316"/>
  <c r="BI302"/>
  <c r="BH302"/>
  <c r="BG302"/>
  <c r="BF302"/>
  <c r="T302"/>
  <c r="R302"/>
  <c r="R291" s="1"/>
  <c r="P302"/>
  <c r="BK302"/>
  <c r="J302"/>
  <c r="BE302"/>
  <c r="BI297"/>
  <c r="BH297"/>
  <c r="BG297"/>
  <c r="BF297"/>
  <c r="T297"/>
  <c r="R297"/>
  <c r="P297"/>
  <c r="BK297"/>
  <c r="BK291" s="1"/>
  <c r="J291" s="1"/>
  <c r="J61" s="1"/>
  <c r="J297"/>
  <c r="BE297"/>
  <c r="BI292"/>
  <c r="BH292"/>
  <c r="BG292"/>
  <c r="BF292"/>
  <c r="T292"/>
  <c r="T291"/>
  <c r="R292"/>
  <c r="P292"/>
  <c r="P291"/>
  <c r="BK292"/>
  <c r="J292"/>
  <c r="BE292" s="1"/>
  <c r="BI275"/>
  <c r="BH275"/>
  <c r="BG275"/>
  <c r="BF275"/>
  <c r="T275"/>
  <c r="R275"/>
  <c r="R266" s="1"/>
  <c r="P275"/>
  <c r="BK275"/>
  <c r="J275"/>
  <c r="BE275"/>
  <c r="BI271"/>
  <c r="BH271"/>
  <c r="BG271"/>
  <c r="BF271"/>
  <c r="T271"/>
  <c r="R271"/>
  <c r="P271"/>
  <c r="BK271"/>
  <c r="BK266" s="1"/>
  <c r="J266" s="1"/>
  <c r="J60" s="1"/>
  <c r="J271"/>
  <c r="BE271"/>
  <c r="BI267"/>
  <c r="BH267"/>
  <c r="BG267"/>
  <c r="BF267"/>
  <c r="T267"/>
  <c r="T266"/>
  <c r="R267"/>
  <c r="P267"/>
  <c r="P266"/>
  <c r="BK267"/>
  <c r="J267"/>
  <c r="BE267" s="1"/>
  <c r="BI261"/>
  <c r="BH261"/>
  <c r="BG261"/>
  <c r="BF261"/>
  <c r="T261"/>
  <c r="T260"/>
  <c r="R261"/>
  <c r="R260"/>
  <c r="P261"/>
  <c r="P260"/>
  <c r="BK261"/>
  <c r="BK260"/>
  <c r="J260" s="1"/>
  <c r="J59" s="1"/>
  <c r="J261"/>
  <c r="BE261" s="1"/>
  <c r="BI245"/>
  <c r="BH245"/>
  <c r="BG245"/>
  <c r="BF245"/>
  <c r="T245"/>
  <c r="R245"/>
  <c r="P245"/>
  <c r="BK245"/>
  <c r="J245"/>
  <c r="BE245"/>
  <c r="BI229"/>
  <c r="BH229"/>
  <c r="BG229"/>
  <c r="BF229"/>
  <c r="T229"/>
  <c r="R229"/>
  <c r="P229"/>
  <c r="BK229"/>
  <c r="J229"/>
  <c r="BE229"/>
  <c r="BI225"/>
  <c r="BH225"/>
  <c r="BG225"/>
  <c r="BF225"/>
  <c r="T225"/>
  <c r="R225"/>
  <c r="P225"/>
  <c r="BK225"/>
  <c r="J225"/>
  <c r="BE225"/>
  <c r="BI220"/>
  <c r="BH220"/>
  <c r="BG220"/>
  <c r="BF220"/>
  <c r="T220"/>
  <c r="R220"/>
  <c r="P220"/>
  <c r="BK220"/>
  <c r="J220"/>
  <c r="BE220"/>
  <c r="BI215"/>
  <c r="BH215"/>
  <c r="BG215"/>
  <c r="BF215"/>
  <c r="T215"/>
  <c r="R215"/>
  <c r="P215"/>
  <c r="BK215"/>
  <c r="J215"/>
  <c r="BE215"/>
  <c r="BI210"/>
  <c r="BH210"/>
  <c r="BG210"/>
  <c r="BF210"/>
  <c r="T210"/>
  <c r="R210"/>
  <c r="P210"/>
  <c r="BK210"/>
  <c r="J210"/>
  <c r="BE210"/>
  <c r="BI205"/>
  <c r="BH205"/>
  <c r="BG205"/>
  <c r="BF205"/>
  <c r="T205"/>
  <c r="R205"/>
  <c r="P205"/>
  <c r="BK205"/>
  <c r="J205"/>
  <c r="BE205"/>
  <c r="BI200"/>
  <c r="BH200"/>
  <c r="BG200"/>
  <c r="BF200"/>
  <c r="T200"/>
  <c r="R200"/>
  <c r="P200"/>
  <c r="BK200"/>
  <c r="J200"/>
  <c r="BE200"/>
  <c r="BI195"/>
  <c r="BH195"/>
  <c r="BG195"/>
  <c r="BF195"/>
  <c r="T195"/>
  <c r="R195"/>
  <c r="P195"/>
  <c r="BK195"/>
  <c r="J195"/>
  <c r="BE195"/>
  <c r="BI190"/>
  <c r="BH190"/>
  <c r="BG190"/>
  <c r="BF190"/>
  <c r="T190"/>
  <c r="R190"/>
  <c r="P190"/>
  <c r="BK190"/>
  <c r="J190"/>
  <c r="BE190"/>
  <c r="BI174"/>
  <c r="BH174"/>
  <c r="BG174"/>
  <c r="BF174"/>
  <c r="T174"/>
  <c r="R174"/>
  <c r="P174"/>
  <c r="BK174"/>
  <c r="J174"/>
  <c r="BE174"/>
  <c r="BI159"/>
  <c r="BH159"/>
  <c r="BG159"/>
  <c r="BF159"/>
  <c r="T159"/>
  <c r="R159"/>
  <c r="P159"/>
  <c r="BK159"/>
  <c r="J159"/>
  <c r="BE159"/>
  <c r="BI143"/>
  <c r="BH143"/>
  <c r="BG143"/>
  <c r="BF143"/>
  <c r="T143"/>
  <c r="R143"/>
  <c r="P143"/>
  <c r="BK143"/>
  <c r="J143"/>
  <c r="BE143"/>
  <c r="BI127"/>
  <c r="BH127"/>
  <c r="BG127"/>
  <c r="BF127"/>
  <c r="T127"/>
  <c r="R127"/>
  <c r="P127"/>
  <c r="BK127"/>
  <c r="J127"/>
  <c r="BE127"/>
  <c r="BI111"/>
  <c r="BH111"/>
  <c r="BG111"/>
  <c r="BF111"/>
  <c r="T111"/>
  <c r="R111"/>
  <c r="P111"/>
  <c r="BK111"/>
  <c r="J111"/>
  <c r="BE111"/>
  <c r="BI105"/>
  <c r="BH105"/>
  <c r="BG105"/>
  <c r="BF105"/>
  <c r="T105"/>
  <c r="R105"/>
  <c r="P105"/>
  <c r="BK105"/>
  <c r="J105"/>
  <c r="BE105"/>
  <c r="BI100"/>
  <c r="BH100"/>
  <c r="BG100"/>
  <c r="BF100"/>
  <c r="T100"/>
  <c r="R100"/>
  <c r="P100"/>
  <c r="BK100"/>
  <c r="J100"/>
  <c r="BE100"/>
  <c r="BI95"/>
  <c r="BH95"/>
  <c r="BG95"/>
  <c r="BF95"/>
  <c r="T95"/>
  <c r="R95"/>
  <c r="P95"/>
  <c r="BK95"/>
  <c r="J95"/>
  <c r="BE95"/>
  <c r="BI90"/>
  <c r="BH90"/>
  <c r="BG90"/>
  <c r="BF90"/>
  <c r="T90"/>
  <c r="R90"/>
  <c r="P90"/>
  <c r="BK90"/>
  <c r="J90"/>
  <c r="BE90"/>
  <c r="BI85"/>
  <c r="F34"/>
  <c r="BD52" i="1" s="1"/>
  <c r="BD51" s="1"/>
  <c r="W30" s="1"/>
  <c r="BH85" i="2"/>
  <c r="F33" s="1"/>
  <c r="BC52" i="1" s="1"/>
  <c r="BC51" s="1"/>
  <c r="BG85" i="2"/>
  <c r="F32"/>
  <c r="BB52" i="1" s="1"/>
  <c r="BB51" s="1"/>
  <c r="BF85" i="2"/>
  <c r="F31" s="1"/>
  <c r="BA52" i="1" s="1"/>
  <c r="BA51" s="1"/>
  <c r="T85" i="2"/>
  <c r="T84"/>
  <c r="T83" s="1"/>
  <c r="T82" s="1"/>
  <c r="R85"/>
  <c r="R84"/>
  <c r="R83" s="1"/>
  <c r="R82" s="1"/>
  <c r="P85"/>
  <c r="P84"/>
  <c r="P83" s="1"/>
  <c r="P82" s="1"/>
  <c r="AU52" i="1" s="1"/>
  <c r="AU51" s="1"/>
  <c r="BK85" i="2"/>
  <c r="BK84" s="1"/>
  <c r="J85"/>
  <c r="BE85" s="1"/>
  <c r="J78"/>
  <c r="F78"/>
  <c r="F76"/>
  <c r="E74"/>
  <c r="J51"/>
  <c r="F51"/>
  <c r="F49"/>
  <c r="E47"/>
  <c r="J18"/>
  <c r="E18"/>
  <c r="F52" s="1"/>
  <c r="J17"/>
  <c r="J12"/>
  <c r="J76" s="1"/>
  <c r="E7"/>
  <c r="E45" s="1"/>
  <c r="E72"/>
  <c r="AS51" i="1"/>
  <c r="L47"/>
  <c r="AM46"/>
  <c r="L46"/>
  <c r="AM44"/>
  <c r="L44"/>
  <c r="L42"/>
  <c r="L41"/>
  <c r="W27" l="1"/>
  <c r="AW51"/>
  <c r="AK27" s="1"/>
  <c r="J84" i="2"/>
  <c r="J58" s="1"/>
  <c r="BK83"/>
  <c r="AX51" i="1"/>
  <c r="W28"/>
  <c r="F30" i="2"/>
  <c r="AZ52" i="1" s="1"/>
  <c r="AZ51" s="1"/>
  <c r="J30" i="2"/>
  <c r="AV52" i="1" s="1"/>
  <c r="W29"/>
  <c r="AY51"/>
  <c r="J49" i="2"/>
  <c r="J31"/>
  <c r="AW52" i="1" s="1"/>
  <c r="F79" i="2"/>
  <c r="BK82" l="1"/>
  <c r="J82" s="1"/>
  <c r="J83"/>
  <c r="J57" s="1"/>
  <c r="AT52" i="1"/>
  <c r="AV51"/>
  <c r="W26"/>
  <c r="AK26" l="1"/>
  <c r="AT51"/>
  <c r="J27" i="2"/>
  <c r="J56"/>
  <c r="AG52" i="1" l="1"/>
  <c r="J36" i="2"/>
  <c r="AG51" i="1" l="1"/>
  <c r="AN52"/>
  <c r="AK23" l="1"/>
  <c r="AK32" s="1"/>
  <c r="AN51"/>
</calcChain>
</file>

<file path=xl/sharedStrings.xml><?xml version="1.0" encoding="utf-8"?>
<sst xmlns="http://schemas.openxmlformats.org/spreadsheetml/2006/main" count="4211" uniqueCount="744">
  <si>
    <t>Export VZ</t>
  </si>
  <si>
    <t>List obsahuje:</t>
  </si>
  <si>
    <t>1) Rekapitulace stavby</t>
  </si>
  <si>
    <t>2) Rekapitulace objektů stavby a soupisů prací</t>
  </si>
  <si>
    <t>3.0</t>
  </si>
  <si>
    <t/>
  </si>
  <si>
    <t>False</t>
  </si>
  <si>
    <t>{5da4ecb2-b482-46f5-b1b4-40df37982fce}</t>
  </si>
  <si>
    <t>&gt;&gt;  skryté sloupce  &lt;&lt;</t>
  </si>
  <si>
    <t>0,01</t>
  </si>
  <si>
    <t>21</t>
  </si>
  <si>
    <t>15</t>
  </si>
  <si>
    <t>REKAPITULACE STAVBY</t>
  </si>
  <si>
    <t>v ---  níže se nacházejí doplnkové a pomocné údaje k sestavám  --- v</t>
  </si>
  <si>
    <t>Návod na vyplnění</t>
  </si>
  <si>
    <t>0,001</t>
  </si>
  <si>
    <t>Kód:</t>
  </si>
  <si>
    <t>180710-KAN</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</si>
  <si>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</si>
  <si>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</si>
  <si>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chodníků a infrastruktury silnice III/29827 Malšova Lhota - Hradec Králové</t>
  </si>
  <si>
    <t>0,1</t>
  </si>
  <si>
    <t>KSO:</t>
  </si>
  <si>
    <t>CC-CZ:</t>
  </si>
  <si>
    <t>1</t>
  </si>
  <si>
    <t>Místo:</t>
  </si>
  <si>
    <t>Malšova Lhota - Hradec Králové</t>
  </si>
  <si>
    <t>Datum:</t>
  </si>
  <si>
    <t>10. 7. 2018</t>
  </si>
  <si>
    <t>10</t>
  </si>
  <si>
    <t>100</t>
  </si>
  <si>
    <t>Zadavatel:</t>
  </si>
  <si>
    <t>IČ:</t>
  </si>
  <si>
    <t>Statutární město Hradec Králové</t>
  </si>
  <si>
    <t>DIČ:</t>
  </si>
  <si>
    <t>Uchazeč:</t>
  </si>
  <si>
    <t>Vyplň údaj</t>
  </si>
  <si>
    <t>Projektant:</t>
  </si>
  <si>
    <t>Sanit Studio,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</si>
  <si>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</si>
  <si>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</si>
  <si>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</si>
  <si>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</si>
  <si>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</si>
  <si>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</si>
  <si>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</si>
  <si>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</si>
  <si>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</si>
  <si>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</si>
  <si>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</si>
  <si>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</si>
  <si>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</si>
  <si>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</si>
  <si>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</si>
  <si>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</si>
  <si>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</si>
  <si>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</si>
  <si>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</si>
  <si>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</si>
  <si>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</si>
  <si>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</si>
  <si>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</si>
  <si>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</si>
  <si>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</si>
  <si>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</si>
  <si>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</si>
  <si>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</si>
  <si>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</si>
  <si>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</si>
  <si>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</si>
  <si>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</si>
  <si>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</si>
  <si>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</si>
  <si>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</si>
  <si>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</si>
  <si>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</si>
  <si>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</si>
  <si>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</si>
  <si>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</si>
  <si>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</si>
  <si>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C.6.-I.</t>
  </si>
  <si>
    <t>Napojení dešťových svodů - I.Etapa</t>
  </si>
  <si>
    <t>STA</t>
  </si>
  <si>
    <t>{60bd9ef0-4956-4aa5-9f1d-d2a11a4a9109}</t>
  </si>
  <si>
    <t>2</t>
  </si>
  <si>
    <t>1) Krycí list soupisu</t>
  </si>
  <si>
    <t>2) Rekapitulace</t>
  </si>
  <si>
    <t>3) Soupis prací</t>
  </si>
  <si>
    <t>Zpět na list:</t>
  </si>
  <si>
    <t>Rekapitulace stavby</t>
  </si>
  <si>
    <t>KRYCÍ LIST SOUPISU</t>
  </si>
  <si>
    <t>Objekt:</t>
  </si>
  <si>
    <t>C.6.-I. - Napojení dešťových svodů - I.Etapa</t>
  </si>
  <si>
    <t>REKAPITULACE ČLENĚNÍ SOUPISU PRACÍ</t>
  </si>
  <si>
    <t>Kód dílu - Popis</t>
  </si>
  <si>
    <t>Cena celkem [CZK]</t>
  </si>
  <si>
    <t>Náklady soupisu celkem</t>
  </si>
  <si>
    <t>-1</t>
  </si>
  <si>
    <t>HSV - Práce a dodávky HSV</t>
  </si>
  <si>
    <t xml:space="preserve">    1 - Zemní práce</t>
  </si>
  <si>
    <t xml:space="preserve">      12 - Zemní práce - odkopávky a prokopávky</t>
  </si>
  <si>
    <t xml:space="preserve">    4 - Vodorovné konstrukce</t>
  </si>
  <si>
    <t xml:space="preserve">    8 - Trubní vedení</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</si>
  <si>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</si>
  <si>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</si>
  <si>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</si>
  <si>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</si>
  <si>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</si>
  <si>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</si>
  <si>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</si>
  <si>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</si>
  <si>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</si>
  <si>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</si>
  <si>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</si>
  <si>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</si>
  <si>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</si>
  <si>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</si>
  <si>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</si>
  <si>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</si>
  <si>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</si>
  <si>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</si>
  <si>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</si>
  <si>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</si>
  <si>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119001401</t>
  </si>
  <si>
    <t>Dočasné zajištění potrubí ocelového nebo litinového DN do 200</t>
  </si>
  <si>
    <t>m</t>
  </si>
  <si>
    <t>CS ÚRS 2018 01</t>
  </si>
  <si>
    <t>4</t>
  </si>
  <si>
    <t>262074982</t>
  </si>
  <si>
    <t>PP</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</si>
  <si>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</si>
  <si>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</si>
  <si>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</si>
  <si>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VV</t>
  </si>
  <si>
    <t>2+2+2+2+2+2</t>
  </si>
  <si>
    <t>Součet</t>
  </si>
  <si>
    <t>119001411</t>
  </si>
  <si>
    <t>Dočasné zajištění potrubí betonového, ŽB nebo kameninového DN do 200</t>
  </si>
  <si>
    <t>1069818652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</si>
  <si>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</si>
  <si>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2+2+1+1+2</t>
  </si>
  <si>
    <t>3</t>
  </si>
  <si>
    <t>119001412</t>
  </si>
  <si>
    <t>Dočasné zajištění potrubí betonového, ŽB nebo kameninového DN do 500</t>
  </si>
  <si>
    <t>-534484065</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</si>
  <si>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</si>
  <si>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2+2+1+2+1+2+2+2+2</t>
  </si>
  <si>
    <t>119001421</t>
  </si>
  <si>
    <t>Dočasné zajištění kabelů a kabelových tratí ze 3 volně ložených kabelů</t>
  </si>
  <si>
    <t>1143851177</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</si>
  <si>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</si>
  <si>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2+2+2+2+2+2+2+2+2+2+2+2</t>
  </si>
  <si>
    <t>5</t>
  </si>
  <si>
    <t>120901123</t>
  </si>
  <si>
    <t>Bourání zdiva z ŽB nebo předpjatého betonu v odkopávkách nebo prokopávkách ručně</t>
  </si>
  <si>
    <t>m3</t>
  </si>
  <si>
    <t>1349648007</t>
  </si>
  <si>
    <t>Bourání konstrukcí v odkopávkách a prokopávkách, korytech vodotečí, melioračních kanálech - ručně s přemístěním suti na hromady na vzdálenost do 20 m nebo s naložením na dopravní prostředek z betonu železového nebo předpjatého</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</si>
  <si>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Svislé, popř. vodorovné přemístění materiálu z rozbouraných konstrukcí ve výkopišti se oceňuje jako přemístění výkopku z hornin tř. 5 až 7 cenami souboru cen 161 10-11 Svislé přemístění výkopku, příp. 162 . 0-1 . Vodorovné přemístění výkopku. 4. Ceny nelze použít pro bourání konstrukcí pod vodou a) ze zdiva nebo z betonu prostého, zakazuje-li projekt použití trhavin; b) z betonu železového nebo předpjatého a ocelových konstrukcí; toto bourání se ocení individuálně. 5. Bourání konstrukce ze zdiva nebo z betonu prostého pod vodou se oceňuje cenou 127 40-1112 Vykopávka pod vodou v hornině tř. 5 s použitím trhavin. 6. Objem vybouraného materiálu pro přemístění se rovná objemu konstrukcí před rozbouráním. 7. Vzdálenost vodorovného přemístění se určuje od těžiště původní konstrukce do těžiště skládky. </t>
  </si>
  <si>
    <t>6*0,3*0,3*0,15</t>
  </si>
  <si>
    <t>2*0,3*0,3*0,1</t>
  </si>
  <si>
    <t>6</t>
  </si>
  <si>
    <t>132201202</t>
  </si>
  <si>
    <t>Hloubení rýh š do 2000 mm v hornině tř. 3 objemu do 1000 m3</t>
  </si>
  <si>
    <t>-971521741</t>
  </si>
  <si>
    <t>Hloubení zapažených i nezapažených rýh šířky přes 600 do 2 000 mm s urovnáním dna do předepsaného profilu a spádu v hornině tř. 3 přes 100 do 1 000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</si>
  <si>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popsané v poznámce č. 1 v horninách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</si>
  <si>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2,5*1,1*1,8</t>
  </si>
  <si>
    <t>13*1,1*1,6</t>
  </si>
  <si>
    <t>9*1,1*1,5</t>
  </si>
  <si>
    <t>18*1,1*1,5</t>
  </si>
  <si>
    <t>16,5*1,1*1,5</t>
  </si>
  <si>
    <t>3,5*1,1*1,5</t>
  </si>
  <si>
    <t>1,5*1,1*1,5</t>
  </si>
  <si>
    <t>9,5*1,1*1,5</t>
  </si>
  <si>
    <t>7*1,1*1,5</t>
  </si>
  <si>
    <t>15*1,1*1,5</t>
  </si>
  <si>
    <t>7</t>
  </si>
  <si>
    <t>132201209</t>
  </si>
  <si>
    <t>Příplatek za lepivost k hloubení rýh š do 2000 mm v hornině tř. 3</t>
  </si>
  <si>
    <t>-1188988200</t>
  </si>
  <si>
    <t>Hloubení zapažených i nezapažených rýh šířky přes 600 do 2 000 mm s urovnáním dna do předepsaného profilu a spádu v hornině tř. 3 Příplatek k cenám za lepivost horniny tř. 3</t>
  </si>
  <si>
    <t>2,5*1,1*1,8/2</t>
  </si>
  <si>
    <t>13*1,1*1,6/2</t>
  </si>
  <si>
    <t>9*1,1*1,5/2</t>
  </si>
  <si>
    <t>18*1,1*1,5/2</t>
  </si>
  <si>
    <t>16,5*1,1*1,5/2</t>
  </si>
  <si>
    <t>3,5*1,1*1,5/2</t>
  </si>
  <si>
    <t>1,5*1,1*1,5/2</t>
  </si>
  <si>
    <t>9,5*1,1*1,5/2</t>
  </si>
  <si>
    <t>7*1,1*1,5/2</t>
  </si>
  <si>
    <t>15*1,1*1,5/2</t>
  </si>
  <si>
    <t>8</t>
  </si>
  <si>
    <t>151101101</t>
  </si>
  <si>
    <t>Zřízení příložného pažení a rozepření stěn rýh hl do 2 m</t>
  </si>
  <si>
    <t>m2</t>
  </si>
  <si>
    <t>-2131974271</t>
  </si>
  <si>
    <t>Zřízení pažení a rozepření stěn rýh pro podzemní vedení pro všechny šířky rýhy příložné pro jakoukoliv mezerovitost, hloubky do 2 m</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</si>
  <si>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</si>
  <si>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2,5*2*1,8</t>
  </si>
  <si>
    <t>13*2*1,6</t>
  </si>
  <si>
    <t>9*2*1,5</t>
  </si>
  <si>
    <t>18*2*1,5</t>
  </si>
  <si>
    <t>16,5*2*1,5</t>
  </si>
  <si>
    <t>3,5*2*1,5</t>
  </si>
  <si>
    <t>1,5*2*1,5</t>
  </si>
  <si>
    <t>9,5*2*1,5</t>
  </si>
  <si>
    <t>7*2*1,5</t>
  </si>
  <si>
    <t>15*2*1,5</t>
  </si>
  <si>
    <t>9</t>
  </si>
  <si>
    <t>151101111</t>
  </si>
  <si>
    <t>Odstranění příložného pažení a rozepření stěn rýh hl do 2 m</t>
  </si>
  <si>
    <t>-783605352</t>
  </si>
  <si>
    <t>Odstranění pažení a rozepření stěn rýh pro podzemní vedení s uložením materiálu na vzdálenost do 3 m od kraje výkopu příložné, hloubky do 2 m</t>
  </si>
  <si>
    <t>161101101</t>
  </si>
  <si>
    <t>Svislé přemístění výkopku z horniny tř. 1 až 4 hl výkopu do 2,5 m</t>
  </si>
  <si>
    <t>1239896421</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</si>
  <si>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</si>
  <si>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</si>
  <si>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11</t>
  </si>
  <si>
    <t>162301101</t>
  </si>
  <si>
    <t>Vodorovné přemístění do 500 m výkopku/sypaniny z horniny tř. 1 až 4</t>
  </si>
  <si>
    <t>-2034594125</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</si>
  <si>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</si>
  <si>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</si>
  <si>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177,155-52,473-11,66</t>
  </si>
  <si>
    <t>12</t>
  </si>
  <si>
    <t>162701105</t>
  </si>
  <si>
    <t>Vodorovné přemístění do 10000 m výkopku/sypaniny z horniny tř. 1 až 4</t>
  </si>
  <si>
    <t>-2088169312</t>
  </si>
  <si>
    <t>Vodorovné přemístění výkopku nebo sypaniny po suchu na obvyklém dopravním prostředku, bez naložení výkopku, avšak se složením bez rozhrnutí z horniny tř. 1 až 4 na vzdálenost přes 9 000 do 10 000 m</t>
  </si>
  <si>
    <t>52,473+11,66</t>
  </si>
  <si>
    <t>13</t>
  </si>
  <si>
    <t>167101101</t>
  </si>
  <si>
    <t>Nakládání výkopku z hornin tř. 1 až 4 do 100 m3</t>
  </si>
  <si>
    <t>-231399277</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</si>
  <si>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</si>
  <si>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</si>
  <si>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14</t>
  </si>
  <si>
    <t>171201201</t>
  </si>
  <si>
    <t>Uložení sypaniny na skládky</t>
  </si>
  <si>
    <t>1482815446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</si>
  <si>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</si>
  <si>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171201211</t>
  </si>
  <si>
    <t>Poplatek za uložení odpadu ze sypaniny na skládce (skládkovné)</t>
  </si>
  <si>
    <t>t</t>
  </si>
  <si>
    <t>-1364228401</t>
  </si>
  <si>
    <t>Uložení sypaniny poplatek za uložení sypaniny na skládce ( skládkovné )</t>
  </si>
  <si>
    <t>(52,473+11,66)*1,665</t>
  </si>
  <si>
    <t>16</t>
  </si>
  <si>
    <t>174101101</t>
  </si>
  <si>
    <t>Zásyp jam, šachet rýh nebo kolem objektů sypaninou se zhutněním</t>
  </si>
  <si>
    <t>753711968</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</si>
  <si>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</si>
  <si>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</si>
  <si>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17</t>
  </si>
  <si>
    <t>175101201</t>
  </si>
  <si>
    <t>Obsypání objektů bez prohození sypaniny z hornin tř. 1 až 4 uloženým do 30 m od kraje objektu (náplň vsakovacích šachet)</t>
  </si>
  <si>
    <t>-1511351773</t>
  </si>
  <si>
    <t>Obsypání objektů sypaninou z vhodných hornin 1 až 4 nebo materiálem uloženým ve vzdálenosti do 30 m od vnějšího kraje objektu pro jakoukoliv míru zhutnění bez prohození sypaniny</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</si>
  <si>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10-11 Obsyp potrubí.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30 m uvedenou v popisu souboru cen se rozumí nejkratší vzdálenost těžiště hromady nebo dočasné skládky, z níž se sypanina odebírá, od vnějšího okraje objektu. Použije-li se pro obsyp objektů sypaniny ze zeminy, kterou je nutno přemisťo- vat ze vzdálenosti přes 30 m od vnějšího okraje objektu a rozpojovat, oceňuje se toto a) přemístění sypaniny cenami souboru cen 162 . 0-1 . Vodorovné přemístění výkopku, b) rozpojení dle čl. 3172 Všeobecných podmínek katalogu přičemž se vzdálenost 30 m od celkové vzdálenosti neodečítá. 6. Míru zhutnění předepisuje projekt. 7. V cenách nejsou zahrnuty náklady na nakupovanou sypaninu. Tato se oceňuje ve specifikaci. </t>
  </si>
  <si>
    <t>5*0,3*0,3*1</t>
  </si>
  <si>
    <t>18</t>
  </si>
  <si>
    <t>M</t>
  </si>
  <si>
    <t>583336740</t>
  </si>
  <si>
    <t>kamenivo těžené hrubé frakce 16-32 (náplň vsakovacích šachet)</t>
  </si>
  <si>
    <t>784257221</t>
  </si>
  <si>
    <t>kamenivo přírodní těžené pro stavební účely  PTK  (drobné, hrubé, štěrkopísky) kamenivo těžené hrubé d&gt;=2 a D&lt;=45 mm (ČSN EN 13043 ) d&gt;=2 a D&gt;=4 mm (ČSN EN 12620, ČSN EN 13139 ) d&gt;=1 a D&gt;=2 mm (ČSN EN 13242) frakce  16-32</t>
  </si>
  <si>
    <t>5*0,3*0,3*1*1,885</t>
  </si>
  <si>
    <t>19</t>
  </si>
  <si>
    <t>175151101</t>
  </si>
  <si>
    <t>Obsypání potrubí strojně sypaninou bez prohození, uloženou do 3 m</t>
  </si>
  <si>
    <t>-73400477</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</si>
  <si>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</si>
  <si>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</si>
  <si>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2,5*1,1*0,45</t>
  </si>
  <si>
    <t>13*1,1*0,45</t>
  </si>
  <si>
    <t>9*1,1*0,45</t>
  </si>
  <si>
    <t>18*1,1*0,45</t>
  </si>
  <si>
    <t>16,5*1,1*0,45</t>
  </si>
  <si>
    <t>3,5*1,1*0,45</t>
  </si>
  <si>
    <t>1,5*1,1*0,45</t>
  </si>
  <si>
    <t>9,5*1,1*0,45</t>
  </si>
  <si>
    <t>7*1,1*0,45</t>
  </si>
  <si>
    <t>15*1,1*0,45</t>
  </si>
  <si>
    <t>20</t>
  </si>
  <si>
    <t>583313400</t>
  </si>
  <si>
    <t>kamenivo těžené drobné frakce 0-4 pr.</t>
  </si>
  <si>
    <t>1674898222</t>
  </si>
  <si>
    <t>kamenivo přírodní těžené pro stavební účely  PTK  (drobné, hrubé, štěrkopísky) kamenivo těžené drobné D&lt;=2 mm (ČSN EN 13043 ) D&lt;=4 mm (ČSN EN 12620, ČSN EN 13139 ) d=0 mm, D&lt;=6,3 mm (ČSN EN 13242) frakce  0-4  praná</t>
  </si>
  <si>
    <t>2,5*1,1*0,45*1,885</t>
  </si>
  <si>
    <t>13*1,1*0,45*1,885</t>
  </si>
  <si>
    <t>9*1,1*0,45*1,885</t>
  </si>
  <si>
    <t>18*1,1*0,45*1,885</t>
  </si>
  <si>
    <t>16,5*1,1*0,45*1,885</t>
  </si>
  <si>
    <t>3,5*1,1*0,45*1,885</t>
  </si>
  <si>
    <t>1,5*1,1*0,45*1,885</t>
  </si>
  <si>
    <t>9,5*1,1*0,45*1,885</t>
  </si>
  <si>
    <t>7*1,1*0,45*1,885</t>
  </si>
  <si>
    <t>15*1,1*0,45*1,885*1,885</t>
  </si>
  <si>
    <t>Zemní práce - odkopávky a prokopávky</t>
  </si>
  <si>
    <t>120001101</t>
  </si>
  <si>
    <t>Příplatek za ztížení vykopávky v blízkosti podzemního vedení</t>
  </si>
  <si>
    <t>-850211435</t>
  </si>
  <si>
    <t>Příplatek k cenám vykopávek za ztížení vykopávky v blízkosti podzemního vedení nebo výbušnin v horninách jakékoliv třídy</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</si>
  <si>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</si>
  <si>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(12+8+16+24)*0,6*1,1*0,8</t>
  </si>
  <si>
    <t>Vodorovné konstrukce</t>
  </si>
  <si>
    <t>22</t>
  </si>
  <si>
    <t>451124116</t>
  </si>
  <si>
    <t>Zhotovení betonových konstrukcí z betonu vodostavebného třídy B25</t>
  </si>
  <si>
    <t>Vlastní položka</t>
  </si>
  <si>
    <t>987791757</t>
  </si>
  <si>
    <t>10*0,55*0,6*0,6</t>
  </si>
  <si>
    <t>23</t>
  </si>
  <si>
    <t>58932910</t>
  </si>
  <si>
    <t>beton C 20/25 X0XC2 kamenivo frakce 0/22</t>
  </si>
  <si>
    <t>1104434370</t>
  </si>
  <si>
    <t>24</t>
  </si>
  <si>
    <t>451572111</t>
  </si>
  <si>
    <t>Lože pod potrubí otevřený výkop z kameniva drobného těženého</t>
  </si>
  <si>
    <t>-1161622067</t>
  </si>
  <si>
    <t>Lože pod potrubí, stoky a drobné objekty v otevřeném výkopu z kameniva drobného těženého 0 až 4 mm</t>
  </si>
  <si>
    <t xml:space="preserve">Poznámka k souboru cen:_x000D_
1. Ceny -1111 a -1192 lze použít i pro zřízení sběrných vrstev nad drenážními trubkami. 2. V cenách -5111 a -1192 jsou započteny i náklady na prohození výkopku získaného při zemních pracích. </t>
  </si>
  <si>
    <t>2,5*1,1*0,1</t>
  </si>
  <si>
    <t>13*1,1*0,1</t>
  </si>
  <si>
    <t>9*1,1*0,1</t>
  </si>
  <si>
    <t>18*1,1*0,1</t>
  </si>
  <si>
    <t>16,5*1,1*0,1</t>
  </si>
  <si>
    <t>3,5*1,1*0,1</t>
  </si>
  <si>
    <t>1,5*1,1*0,1</t>
  </si>
  <si>
    <t>9,5*1,1*0,1</t>
  </si>
  <si>
    <t>7*1,1*0,1</t>
  </si>
  <si>
    <t>15*1,1*0,1</t>
  </si>
  <si>
    <t>Trubní vedení</t>
  </si>
  <si>
    <t>25</t>
  </si>
  <si>
    <t>817314111</t>
  </si>
  <si>
    <t>Montáž betonových útesů s hrdlem do DN 150</t>
  </si>
  <si>
    <t>kus</t>
  </si>
  <si>
    <t>-69237876</t>
  </si>
  <si>
    <t>Montáž betonových útesů s hrdlem na potrubí betonovém a železobetonovém DN 150</t>
  </si>
  <si>
    <t xml:space="preserve">Poznámka k souboru cen:_x000D_
1. V cenách jsou započteny i náklady na odsekání betonových trub na útesy a na vysekání otvorů v betonových nebo železobetonových troubách. 2. V cenách nejsou započteny náklady na: a) obetonování útesů; tyto náklady se oceňují cenami souboru cen 899 62-11 Obetonování drenážního potrubí prostým betonem potrubí části A 01 tohoto katalogu, b) dodání trouby pro útes; tyto náklady se oceňují ve specifikaci. Ztratné lze dohodnout ve výši 1 %. </t>
  </si>
  <si>
    <t>1+1</t>
  </si>
  <si>
    <t>26</t>
  </si>
  <si>
    <t>831263195</t>
  </si>
  <si>
    <t>Příplatek za zřízení kanalizační přípojky DN 100 až 300</t>
  </si>
  <si>
    <t>-1253450320</t>
  </si>
  <si>
    <t>Montáž potrubí z trub kameninových hrdlových s integrovaným těsněním Příplatek k cenám za zřízení kanalizační přípojky DN od 100 do 300</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</si>
  <si>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</si>
  <si>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1+1+1+1+1+1+1+1+1+1</t>
  </si>
  <si>
    <t>27</t>
  </si>
  <si>
    <t>871313121</t>
  </si>
  <si>
    <t>Montáž kanalizačního potrubí z PVC těsněné gumovým kroužkem otevřený výkop sklon do 20 % DN 150</t>
  </si>
  <si>
    <t>-809616073</t>
  </si>
  <si>
    <t>Montáž kanalizačního potrubí z plastů z tvrdého PVC těsněných gumovým kroužkem v otevřeném výkopu ve sklonu do 20 % DN 150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</si>
  <si>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</si>
  <si>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"110-1m"5*1</t>
  </si>
  <si>
    <t>"125-0,5m"12*0,5</t>
  </si>
  <si>
    <t>"125-1m"27*1</t>
  </si>
  <si>
    <t>"125-2m"10*2</t>
  </si>
  <si>
    <t>"125-3m"6*3</t>
  </si>
  <si>
    <t>"125-5m"6*5</t>
  </si>
  <si>
    <t>"160-0,5m"3*0,5</t>
  </si>
  <si>
    <t>"160-1m"2*1</t>
  </si>
  <si>
    <t>"160-3m"2*3</t>
  </si>
  <si>
    <t>"160-5m"3*5</t>
  </si>
  <si>
    <t>28</t>
  </si>
  <si>
    <t>28611113</t>
  </si>
  <si>
    <t>trubka kanalizační PVC DN 110x1000 mm SN8</t>
  </si>
  <si>
    <t>-1468904102</t>
  </si>
  <si>
    <t>1+1+1+1+1</t>
  </si>
  <si>
    <t>29</t>
  </si>
  <si>
    <t>28611117</t>
  </si>
  <si>
    <t>trubka kanalizační PVC DN 125x500 mm SN8</t>
  </si>
  <si>
    <t>-853206764</t>
  </si>
  <si>
    <t>0,5*12</t>
  </si>
  <si>
    <t>30</t>
  </si>
  <si>
    <t>28611126</t>
  </si>
  <si>
    <t>trubka kanalizační PVC DN 125x1000 mm SN8</t>
  </si>
  <si>
    <t>849817816</t>
  </si>
  <si>
    <t>1+1+1+1+1+1+1+1+1+1+1+1+1+1+1+1+1+1+1+1+1+1+1+1+1+1+1</t>
  </si>
  <si>
    <t>31</t>
  </si>
  <si>
    <t>28611127</t>
  </si>
  <si>
    <t>trubka kanalizační PVC DN 125x2000 mm SN8</t>
  </si>
  <si>
    <t>-1519304987</t>
  </si>
  <si>
    <t>2+2+2+2+2+2+2+2+2+2</t>
  </si>
  <si>
    <t>32</t>
  </si>
  <si>
    <t>28611128</t>
  </si>
  <si>
    <t>trubka kanalizační PVC DN 125x3000 mm SN8</t>
  </si>
  <si>
    <t>1067238913</t>
  </si>
  <si>
    <t>3+3+3+3+3+3</t>
  </si>
  <si>
    <t>33</t>
  </si>
  <si>
    <t>28611129</t>
  </si>
  <si>
    <t>trubka kanalizační PVC DN 125x5000 mm SN8</t>
  </si>
  <si>
    <t>-331055613</t>
  </si>
  <si>
    <t>5+5+5+5+5+5</t>
  </si>
  <si>
    <t>34</t>
  </si>
  <si>
    <t>28611130</t>
  </si>
  <si>
    <t>trubka kanalizační PVC DN 160x500 mm SN8</t>
  </si>
  <si>
    <t>508077818</t>
  </si>
  <si>
    <t>0,5+0,5+0,5</t>
  </si>
  <si>
    <t>35</t>
  </si>
  <si>
    <t>28611164</t>
  </si>
  <si>
    <t>trubka kanalizační PVC DN 160x1000 mm SN 8</t>
  </si>
  <si>
    <t>1431501839</t>
  </si>
  <si>
    <t>36</t>
  </si>
  <si>
    <t>28611165</t>
  </si>
  <si>
    <t>trubka kanalizační PVC DN 160x3000 mm SN 8</t>
  </si>
  <si>
    <t>1165362822</t>
  </si>
  <si>
    <t>3+3</t>
  </si>
  <si>
    <t>37</t>
  </si>
  <si>
    <t>28611166</t>
  </si>
  <si>
    <t>trubka kanalizační PVC DN 160x5000 mm SN 8</t>
  </si>
  <si>
    <t>495375888</t>
  </si>
  <si>
    <t>5+5+5</t>
  </si>
  <si>
    <t>38</t>
  </si>
  <si>
    <t>877265261</t>
  </si>
  <si>
    <t>Montáž dvorní vpusti z PP nebo z tvrdého PVC-systém KG DN 100</t>
  </si>
  <si>
    <t>1497409612</t>
  </si>
  <si>
    <t>Montáž tvarovek na kanalizačním potrubí z trub z plastu z tvrdého PVC systém KG nebo z polypropylenu systém KG 2000 v otevřeném výkopu dvorních vpusťí DN 100</t>
  </si>
  <si>
    <t xml:space="preserve">Poznámka k souboru cen:_x000D_
1. V cenách nejsou započteny náklady na dodání tvarovek. Tvarovky se oceňují ve ve specifikaci. </t>
  </si>
  <si>
    <t>39</t>
  </si>
  <si>
    <t>562311650</t>
  </si>
  <si>
    <t>vpusť dvorní se zápachovou klapkou a lapačem písku DN 110</t>
  </si>
  <si>
    <t>-773589850</t>
  </si>
  <si>
    <t>materiál stavební instalační z plastů vtoky, vpusti, hlavice HL dvorní vpusť se zápach.klapkou a lapačem písku s litinovou mřížkou HL606/1  DN 110</t>
  </si>
  <si>
    <t>P</t>
  </si>
  <si>
    <t>Poznámka k položce:
Velkokapacitní vtok PERFEKT se svislým odtokem DN110 nebo DN160 se suchou klapkou proti pronikání zápachu, s plastovým rámem 240x240mm a litinovou mříží, odkalovacím košem Třída zatížení L15 (1500 kg)</t>
  </si>
  <si>
    <t>40</t>
  </si>
  <si>
    <t>877265271</t>
  </si>
  <si>
    <t>Montáž lapače střešních splavenin z PP nebo z tvrdého PVC-systém KG DN 100</t>
  </si>
  <si>
    <t>1428671100</t>
  </si>
  <si>
    <t>Montáž tvarovek na kanalizačním potrubí z trub z plastu z tvrdého PVC systém KG nebo z polypropylenu systém KG 2000 v otevřeném výkopu lapačů střešních splavenin DN 100</t>
  </si>
  <si>
    <t>1+1+1+1+1+1+1+1+1+1+1+1</t>
  </si>
  <si>
    <t>41</t>
  </si>
  <si>
    <t>562311610</t>
  </si>
  <si>
    <t>lapač střešních splavenin se zápachovou klapkou a lapacím košem DN 125</t>
  </si>
  <si>
    <t>-183240210</t>
  </si>
  <si>
    <t>materiál stavební instalační z plastů vtoky, vpusti, hlavice HL lapač střešních splavenin se zápach.klapkou s košem pro zachytávaní nečistot HL600/2 se stavitel.odpadem DN 125</t>
  </si>
  <si>
    <t>Poznámka k položce:
Lapač střešních splavenin DN125 s košem pro zachytávání nečistot, s otočným a kulovým kloubem na odtoku, suchá klapka proti pronikání zápachu, těsnící kroužky pro připojení dešťových svodů do ø75, 100, 110 mm  a ø120 mm. Kapacita odtoku 360 až 400 l/min.</t>
  </si>
  <si>
    <t>42</t>
  </si>
  <si>
    <t>877315211</t>
  </si>
  <si>
    <t>Montáž tvarovek z tvrdého PVC-systém KG nebo z polypropylenu-systém KG 2000 jednoosé DN 150</t>
  </si>
  <si>
    <t>-51479221</t>
  </si>
  <si>
    <t>Montáž tvarovek na kanalizačním potrubí z trub z plastu  z tvrdého PVC nebo z polypropylenu v otevřeném výkopu jednoosých DN 150</t>
  </si>
  <si>
    <t>55+1+5+14+9+3+3</t>
  </si>
  <si>
    <t>43</t>
  </si>
  <si>
    <t>286113560</t>
  </si>
  <si>
    <t>koleno kanalizace plastové KGB 125x45°</t>
  </si>
  <si>
    <t>1633372420</t>
  </si>
  <si>
    <t>trubky z polyvinylchloridu kanalizace domovní a uliční KG - Systém (PVC) kolena KGB KGB 125x45°</t>
  </si>
  <si>
    <t>1+2+3+3+1+2+2+2+1+1+2+2+2+2+2+3+3+2+3+2+3+1+2+2+3+1+2</t>
  </si>
  <si>
    <t>44</t>
  </si>
  <si>
    <t>286113610</t>
  </si>
  <si>
    <t>koleno kanalizace plastové KGB 150x45°</t>
  </si>
  <si>
    <t>-117884463</t>
  </si>
  <si>
    <t>trubky z polyvinylchloridu kanalizace domovní a uliční KG - Systém (PVC) kolena KGB KGB 150x45°</t>
  </si>
  <si>
    <t>45</t>
  </si>
  <si>
    <t>286115020</t>
  </si>
  <si>
    <t>redukce kanalizace plastová KGR 125/110</t>
  </si>
  <si>
    <t>597618456</t>
  </si>
  <si>
    <t>trubky z polyvinylchloridu kanalizace domovní a uliční KG - Systém (PVC) redukce nesouosá KGR KGR 125/110</t>
  </si>
  <si>
    <t>46</t>
  </si>
  <si>
    <t>286115060</t>
  </si>
  <si>
    <t>redukce kanalizace plastová KGR 150/125</t>
  </si>
  <si>
    <t>-1152737971</t>
  </si>
  <si>
    <t>trubky z polyvinylchloridu kanalizace domovní a uliční KG - Systém (PVC) redukce nesouosá KGR KGR 160/125</t>
  </si>
  <si>
    <t>1+1+1+1+1+1+1+1+1+1+1+1+1+1</t>
  </si>
  <si>
    <t>47</t>
  </si>
  <si>
    <t>286618420</t>
  </si>
  <si>
    <t>spojka "in situ" 150 mm</t>
  </si>
  <si>
    <t>-1894834483</t>
  </si>
  <si>
    <t>revizní šachty a dvorní vpusti systém Wavin - kanalizační šachty revizní šachty  D 315 spojka "in situ" 150 mm</t>
  </si>
  <si>
    <t>1+1+1+1+1+1+1+1+1</t>
  </si>
  <si>
    <t>48</t>
  </si>
  <si>
    <t>286117115</t>
  </si>
  <si>
    <t>šachtová vložka kanalizace plastové KGAM DN 125</t>
  </si>
  <si>
    <t>-1032508607</t>
  </si>
  <si>
    <t>trubky z polyvinylchloridu kanalizace domovní a uliční KG - Systém (PVC) nalepovací hrdlo KGAM šachtová vložka kanalizace plastové KGAM DN 160</t>
  </si>
  <si>
    <t>1+1+1</t>
  </si>
  <si>
    <t>49</t>
  </si>
  <si>
    <t>286117116</t>
  </si>
  <si>
    <t>šachtová vložka kanalizace plastové KGAM DN 160</t>
  </si>
  <si>
    <t>-302417380</t>
  </si>
  <si>
    <t>50</t>
  </si>
  <si>
    <t>877315221</t>
  </si>
  <si>
    <t>Montáž tvarovek z tvrdého PVC-systém KG nebo z polypropylenu-systém KG 2000 dvouosé DN 150</t>
  </si>
  <si>
    <t>1989778957</t>
  </si>
  <si>
    <t>Montáž tvarovek na kanalizačním potrubí z trub z plastu  z tvrdého PVC nebo z polypropylenu v otevřeném výkopu dvouosých DN 150</t>
  </si>
  <si>
    <t>51</t>
  </si>
  <si>
    <t>286113910</t>
  </si>
  <si>
    <t>odbočka kanalizační plastová s hrdlem KGEA-150/125/45°</t>
  </si>
  <si>
    <t>-2079193749</t>
  </si>
  <si>
    <t>trubky z polyvinylchloridu kanalizace domovní a uliční KG - Systém (PVC) odbočky KGEA 45° KGEA-150/125/45°</t>
  </si>
  <si>
    <t>52</t>
  </si>
  <si>
    <t>892271111</t>
  </si>
  <si>
    <t>Tlaková zkouška vodou potrubí DN 100 nebo 125</t>
  </si>
  <si>
    <t>960784892</t>
  </si>
  <si>
    <t>Tlakové zkoušky vodou na potrubí DN 100 nebo 125</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</si>
  <si>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</si>
  <si>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53</t>
  </si>
  <si>
    <t>892351111</t>
  </si>
  <si>
    <t>Tlaková zkouška vodou potrubí DN 150 nebo 200</t>
  </si>
  <si>
    <t>-785251458</t>
  </si>
  <si>
    <t>Tlakové zkoušky vodou na potrubí DN 150 nebo 200</t>
  </si>
  <si>
    <t>54</t>
  </si>
  <si>
    <t>892372111</t>
  </si>
  <si>
    <t>Zabezpečení konců potrubí DN do 300 při tlakových zkouškách vodou</t>
  </si>
  <si>
    <t>-1413338002</t>
  </si>
  <si>
    <t>Tlakové zkoušky vodou zabezpečení konců potrubí při tlakových zkouškách DN do 300</t>
  </si>
  <si>
    <t>55</t>
  </si>
  <si>
    <t>894812113</t>
  </si>
  <si>
    <t>Revizní a čistící šachta z PP šachtové dno DN 315/150 pravý a levý přítok</t>
  </si>
  <si>
    <t>-1639172952</t>
  </si>
  <si>
    <t>Revizní a čistící šachta z polypropylenu PP pro hladké trouby (např. systém KG) DN 315 šachtové dno (DN šachty / DN trubního vedení) DN 315/150 pravý a levý přítok</t>
  </si>
  <si>
    <t xml:space="preserve">Poznámka k souboru cen:_x000D_
1. V cenách jsou započteny i náklady na: a) vyrovnávací násypnou vrstvu ze štěrkopísku tl. 100 mm, b) dodání a montáž šachtového dna, trouby šachty, teleskopu a poklopu, příslušného dílu šachty, c) napojení stávajícího kanalizačního potrubí. 2. V cenách nejsou započteny náklady na: a) fixování šachty obsypem, který se oceňuje cenami souboru 174 . 0-11 Zásyp sypaninou z jakékoliv horniny části A 01 tohoto katalogu. </t>
  </si>
  <si>
    <t>56</t>
  </si>
  <si>
    <t>894812131</t>
  </si>
  <si>
    <t>Revizní a čistící šachta z PP DN 315 šachtová roura korugovaná bez hrdla světlé hloubky 1250 mm</t>
  </si>
  <si>
    <t>916142119</t>
  </si>
  <si>
    <t>Revizní a čistící šachta z polypropylenu PP pro hladké trouby (např. systém KG) DN 315 roura šachtová korugovaná bez hrdla, světlé hloubky 1250 mm</t>
  </si>
  <si>
    <t>57</t>
  </si>
  <si>
    <t>894812132</t>
  </si>
  <si>
    <t>Revizní a čistící šachta z PP DN 315 šachtová roura korugovaná bez hrdla světlé hloubky 2000 mm</t>
  </si>
  <si>
    <t>-1205776662</t>
  </si>
  <si>
    <t>Revizní a čistící šachta z polypropylenu PP pro hladké trouby (např. systém KG) DN 315 roura šachtová korugovaná bez hrdla, světlé hloubky 2000 mm</t>
  </si>
  <si>
    <t>58</t>
  </si>
  <si>
    <t>894812142</t>
  </si>
  <si>
    <t>Revizní a čistící šachta z PP DN 315 šachtová roura teleskopická světlé hloubky 750 mm</t>
  </si>
  <si>
    <t>928781513</t>
  </si>
  <si>
    <t>Revizní a čistící šachta z polypropylenu PP pro hladké trouby (např. systém KG) DN 315 roura šachtová korugovaná teleskopická (včetně těsnění) 750 mm</t>
  </si>
  <si>
    <t>1+1+1+1+1+1</t>
  </si>
  <si>
    <t>59</t>
  </si>
  <si>
    <t>894812149</t>
  </si>
  <si>
    <t>Příplatek k rourám revizní a čistící šachty z PP DN 315 za uříznutí šachtové roury</t>
  </si>
  <si>
    <t>-1442701070</t>
  </si>
  <si>
    <t>Revizní a čistící šachta z polypropylenu PP pro hladké trouby (např. systém KG) DN 315 roura šachtová korugovaná Příplatek k cenám 2131 - 2142 za uříznutí šachtové roury</t>
  </si>
  <si>
    <t>60</t>
  </si>
  <si>
    <t>894812163</t>
  </si>
  <si>
    <t>Revizní a čistící šachta z PP DN 315 poklop litinový plný do teleskopické trubky (40 t)</t>
  </si>
  <si>
    <t>778430152</t>
  </si>
  <si>
    <t>Revizní a čistící šachta z polypropylenu PP pro hladké trouby (např. systém KG) DN 315 poklop litinový (pro zatížení) plný do teleskopické trubky (40 t)</t>
  </si>
  <si>
    <t>61</t>
  </si>
  <si>
    <t>899231111</t>
  </si>
  <si>
    <t>Výšková úprava uličního vstupu nebo vpusti do 200 mm zvýšením mříže</t>
  </si>
  <si>
    <t>1882385929</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</si>
  <si>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</si>
  <si>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62</t>
  </si>
  <si>
    <t>899331111</t>
  </si>
  <si>
    <t>Výšková úprava uličního vstupu nebo vpusti do 200 mm zvýšením poklopu</t>
  </si>
  <si>
    <t>-1948342541</t>
  </si>
  <si>
    <t>998</t>
  </si>
  <si>
    <t>Přesun hmot</t>
  </si>
  <si>
    <t>63</t>
  </si>
  <si>
    <t>998276101</t>
  </si>
  <si>
    <t>Přesun hmot pro trubní vedení z trub z plastických hmot otevřený výkop</t>
  </si>
  <si>
    <t>-1939225874</t>
  </si>
  <si>
    <t>Přesun hmot pro trubní vedení hloubené z trub z plastických hmot nebo sklolaminátových pro vodovody nebo kanalizace v otevřeném výkopu dopravní vzdálenost do 15 m</t>
  </si>
  <si>
    <t>"Zemní práce"113,692</t>
  </si>
  <si>
    <t>"Vodorovné konstrukce"27,143</t>
  </si>
  <si>
    <t>"Trubní vedení"6,884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</si>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</sst>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4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4"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5" fillId="0" borderId="0" xfId="0" applyFont="1" applyBorder="1" applyAlignment="1">
      <alignment horizontal="left" vertical="center"/>
    </xf>
    <xf numFmtId="0" fontId="0" fillId="0" borderId="6" xfId="0" applyBorder="1"/>
    <xf numFmtId="0" fontId="14"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9"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5" fillId="0" borderId="0" xfId="0" applyFont="1" applyAlignment="1">
      <alignment horizontal="left" vertical="center"/>
    </xf>
    <xf numFmtId="0" fontId="2" fillId="0" borderId="5" xfId="0" applyFont="1" applyBorder="1" applyAlignment="1">
      <alignment vertical="center"/>
    </xf>
    <xf numFmtId="0" fontId="17"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0" fillId="0" borderId="15"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8"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9" xfId="0" applyNumberFormat="1" applyFont="1" applyBorder="1" applyAlignment="1">
      <alignmen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9" fillId="0" borderId="0" xfId="0" applyFont="1" applyBorder="1" applyAlignment="1">
      <alignment horizontal="left" vertical="center"/>
    </xf>
    <xf numFmtId="4" fontId="22"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2" fillId="0" borderId="0" xfId="0" applyNumberFormat="1" applyFont="1" applyAlignment="1"/>
    <xf numFmtId="166" fontId="31" fillId="0" borderId="16" xfId="0" applyNumberFormat="1" applyFont="1" applyBorder="1" applyAlignment="1"/>
    <xf numFmtId="166" fontId="31" fillId="0" borderId="17" xfId="0" applyNumberFormat="1" applyFont="1" applyBorder="1" applyAlignment="1"/>
    <xf numFmtId="4" fontId="32"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5"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9"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8"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4" fillId="3" borderId="0" xfId="0" applyFont="1" applyFill="1" applyAlignment="1">
      <alignment horizontal="center" vertical="center"/>
    </xf>
    <xf numFmtId="0" fontId="0" fillId="0" borderId="0" xfId="0"/>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lignment vertical="center"/>
    </xf>
    <xf numFmtId="0" fontId="29"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27" t="s">
        <v>8</v>
      </c>
      <c r="AS2" s="328"/>
      <c r="AT2" s="328"/>
      <c r="AU2" s="328"/>
      <c r="AV2" s="328"/>
      <c r="AW2" s="328"/>
      <c r="AX2" s="328"/>
      <c r="AY2" s="328"/>
      <c r="AZ2" s="328"/>
      <c r="BA2" s="328"/>
      <c r="BB2" s="328"/>
      <c r="BC2" s="328"/>
      <c r="BD2" s="328"/>
      <c r="BE2" s="328"/>
      <c r="BS2" s="22" t="s">
        <v>9</v>
      </c>
      <c r="BT2" s="22" t="s">
        <v>10</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E4" s="31" t="s">
        <v>14</v>
      </c>
      <c r="BS4" s="22" t="s">
        <v>15</v>
      </c>
    </row>
    <row r="5" spans="1:74" ht="14.45" customHeight="1">
      <c r="B5" s="26"/>
      <c r="C5" s="27"/>
      <c r="D5" s="32" t="s">
        <v>16</v>
      </c>
      <c r="E5" s="27"/>
      <c r="F5" s="27"/>
      <c r="G5" s="27"/>
      <c r="H5" s="27"/>
      <c r="I5" s="27"/>
      <c r="J5" s="27"/>
      <c r="K5" s="294" t="s">
        <v>17</v>
      </c>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7"/>
      <c r="AQ5" s="29"/>
      <c r="BE5" s="292" t="s">
        <v>18</v>
      </c>
      <c r="BS5" s="22" t="s">
        <v>9</v>
      </c>
    </row>
    <row r="6" spans="1:74" ht="36.950000000000003" customHeight="1">
      <c r="B6" s="26"/>
      <c r="C6" s="27"/>
      <c r="D6" s="34" t="s">
        <v>19</v>
      </c>
      <c r="E6" s="27"/>
      <c r="F6" s="27"/>
      <c r="G6" s="27"/>
      <c r="H6" s="27"/>
      <c r="I6" s="27"/>
      <c r="J6" s="27"/>
      <c r="K6" s="296" t="s">
        <v>20</v>
      </c>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7"/>
      <c r="AQ6" s="29"/>
      <c r="BE6" s="293"/>
      <c r="BS6" s="22" t="s">
        <v>21</v>
      </c>
    </row>
    <row r="7" spans="1:74" ht="14.45" customHeight="1">
      <c r="B7" s="26"/>
      <c r="C7" s="27"/>
      <c r="D7" s="35" t="s">
        <v>22</v>
      </c>
      <c r="E7" s="27"/>
      <c r="F7" s="27"/>
      <c r="G7" s="27"/>
      <c r="H7" s="27"/>
      <c r="I7" s="27"/>
      <c r="J7" s="27"/>
      <c r="K7" s="33" t="s">
        <v>5</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23</v>
      </c>
      <c r="AL7" s="27"/>
      <c r="AM7" s="27"/>
      <c r="AN7" s="33" t="s">
        <v>5</v>
      </c>
      <c r="AO7" s="27"/>
      <c r="AP7" s="27"/>
      <c r="AQ7" s="29"/>
      <c r="BE7" s="293"/>
      <c r="BS7" s="22" t="s">
        <v>24</v>
      </c>
    </row>
    <row r="8" spans="1:74" ht="14.45" customHeight="1">
      <c r="B8" s="26"/>
      <c r="C8" s="27"/>
      <c r="D8" s="35"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27</v>
      </c>
      <c r="AL8" s="27"/>
      <c r="AM8" s="27"/>
      <c r="AN8" s="36" t="s">
        <v>28</v>
      </c>
      <c r="AO8" s="27"/>
      <c r="AP8" s="27"/>
      <c r="AQ8" s="29"/>
      <c r="BE8" s="293"/>
      <c r="BS8" s="22" t="s">
        <v>29</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293"/>
      <c r="BS9" s="22" t="s">
        <v>30</v>
      </c>
    </row>
    <row r="10" spans="1:74" ht="14.45" customHeight="1">
      <c r="B10" s="26"/>
      <c r="C10" s="27"/>
      <c r="D10" s="35"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32</v>
      </c>
      <c r="AL10" s="27"/>
      <c r="AM10" s="27"/>
      <c r="AN10" s="33" t="s">
        <v>5</v>
      </c>
      <c r="AO10" s="27"/>
      <c r="AP10" s="27"/>
      <c r="AQ10" s="29"/>
      <c r="BE10" s="293"/>
      <c r="BS10" s="22" t="s">
        <v>21</v>
      </c>
    </row>
    <row r="11" spans="1:74" ht="18.399999999999999" customHeight="1">
      <c r="B11" s="26"/>
      <c r="C11" s="27"/>
      <c r="D11" s="27"/>
      <c r="E11" s="33" t="s">
        <v>33</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34</v>
      </c>
      <c r="AL11" s="27"/>
      <c r="AM11" s="27"/>
      <c r="AN11" s="33" t="s">
        <v>5</v>
      </c>
      <c r="AO11" s="27"/>
      <c r="AP11" s="27"/>
      <c r="AQ11" s="29"/>
      <c r="BE11" s="293"/>
      <c r="BS11" s="22" t="s">
        <v>21</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293"/>
      <c r="BS12" s="22" t="s">
        <v>21</v>
      </c>
    </row>
    <row r="13" spans="1:74" ht="14.45" customHeight="1">
      <c r="B13" s="26"/>
      <c r="C13" s="27"/>
      <c r="D13" s="35" t="s">
        <v>35</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32</v>
      </c>
      <c r="AL13" s="27"/>
      <c r="AM13" s="27"/>
      <c r="AN13" s="37" t="s">
        <v>36</v>
      </c>
      <c r="AO13" s="27"/>
      <c r="AP13" s="27"/>
      <c r="AQ13" s="29"/>
      <c r="BE13" s="293"/>
      <c r="BS13" s="22" t="s">
        <v>21</v>
      </c>
    </row>
    <row r="14" spans="1:74">
      <c r="B14" s="26"/>
      <c r="C14" s="27"/>
      <c r="D14" s="27"/>
      <c r="E14" s="297" t="s">
        <v>36</v>
      </c>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35" t="s">
        <v>34</v>
      </c>
      <c r="AL14" s="27"/>
      <c r="AM14" s="27"/>
      <c r="AN14" s="37" t="s">
        <v>36</v>
      </c>
      <c r="AO14" s="27"/>
      <c r="AP14" s="27"/>
      <c r="AQ14" s="29"/>
      <c r="BE14" s="293"/>
      <c r="BS14" s="22" t="s">
        <v>21</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293"/>
      <c r="BS15" s="22" t="s">
        <v>6</v>
      </c>
    </row>
    <row r="16" spans="1:74" ht="14.45" customHeight="1">
      <c r="B16" s="26"/>
      <c r="C16" s="27"/>
      <c r="D16" s="35" t="s">
        <v>37</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32</v>
      </c>
      <c r="AL16" s="27"/>
      <c r="AM16" s="27"/>
      <c r="AN16" s="33" t="s">
        <v>5</v>
      </c>
      <c r="AO16" s="27"/>
      <c r="AP16" s="27"/>
      <c r="AQ16" s="29"/>
      <c r="BE16" s="293"/>
      <c r="BS16" s="22" t="s">
        <v>6</v>
      </c>
    </row>
    <row r="17" spans="2:71" ht="18.399999999999999" customHeight="1">
      <c r="B17" s="26"/>
      <c r="C17" s="27"/>
      <c r="D17" s="27"/>
      <c r="E17" s="33" t="s">
        <v>38</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34</v>
      </c>
      <c r="AL17" s="27"/>
      <c r="AM17" s="27"/>
      <c r="AN17" s="33" t="s">
        <v>5</v>
      </c>
      <c r="AO17" s="27"/>
      <c r="AP17" s="27"/>
      <c r="AQ17" s="29"/>
      <c r="BE17" s="293"/>
      <c r="BS17" s="22" t="s">
        <v>39</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293"/>
      <c r="BS18" s="22" t="s">
        <v>9</v>
      </c>
    </row>
    <row r="19" spans="2:71" ht="14.45" customHeight="1">
      <c r="B19" s="26"/>
      <c r="C19" s="27"/>
      <c r="D19" s="35" t="s">
        <v>40</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293"/>
      <c r="BS19" s="22" t="s">
        <v>9</v>
      </c>
    </row>
    <row r="20" spans="2:71" ht="16.5" customHeight="1">
      <c r="B20" s="26"/>
      <c r="C20" s="27"/>
      <c r="D20" s="27"/>
      <c r="E20" s="299" t="s">
        <v>5</v>
      </c>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7"/>
      <c r="AP20" s="27"/>
      <c r="AQ20" s="29"/>
      <c r="BE20" s="293"/>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293"/>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293"/>
    </row>
    <row r="23" spans="2:71" s="1" customFormat="1" ht="25.9" customHeight="1">
      <c r="B23" s="39"/>
      <c r="C23" s="40"/>
      <c r="D23" s="41" t="s">
        <v>41</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00">
        <f>ROUND(AG51,2)</f>
        <v>0</v>
      </c>
      <c r="AL23" s="301"/>
      <c r="AM23" s="301"/>
      <c r="AN23" s="301"/>
      <c r="AO23" s="301"/>
      <c r="AP23" s="40"/>
      <c r="AQ23" s="43"/>
      <c r="BE23" s="293"/>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293"/>
    </row>
    <row r="25" spans="2:71" s="1" customFormat="1" ht="13.5">
      <c r="B25" s="39"/>
      <c r="C25" s="40"/>
      <c r="D25" s="40"/>
      <c r="E25" s="40"/>
      <c r="F25" s="40"/>
      <c r="G25" s="40"/>
      <c r="H25" s="40"/>
      <c r="I25" s="40"/>
      <c r="J25" s="40"/>
      <c r="K25" s="40"/>
      <c r="L25" s="302" t="s">
        <v>42</v>
      </c>
      <c r="M25" s="302"/>
      <c r="N25" s="302"/>
      <c r="O25" s="302"/>
      <c r="P25" s="40"/>
      <c r="Q25" s="40"/>
      <c r="R25" s="40"/>
      <c r="S25" s="40"/>
      <c r="T25" s="40"/>
      <c r="U25" s="40"/>
      <c r="V25" s="40"/>
      <c r="W25" s="302" t="s">
        <v>43</v>
      </c>
      <c r="X25" s="302"/>
      <c r="Y25" s="302"/>
      <c r="Z25" s="302"/>
      <c r="AA25" s="302"/>
      <c r="AB25" s="302"/>
      <c r="AC25" s="302"/>
      <c r="AD25" s="302"/>
      <c r="AE25" s="302"/>
      <c r="AF25" s="40"/>
      <c r="AG25" s="40"/>
      <c r="AH25" s="40"/>
      <c r="AI25" s="40"/>
      <c r="AJ25" s="40"/>
      <c r="AK25" s="302" t="s">
        <v>44</v>
      </c>
      <c r="AL25" s="302"/>
      <c r="AM25" s="302"/>
      <c r="AN25" s="302"/>
      <c r="AO25" s="302"/>
      <c r="AP25" s="40"/>
      <c r="AQ25" s="43"/>
      <c r="BE25" s="293"/>
    </row>
    <row r="26" spans="2:71" s="2" customFormat="1" ht="14.45" customHeight="1">
      <c r="B26" s="45"/>
      <c r="C26" s="46"/>
      <c r="D26" s="47" t="s">
        <v>45</v>
      </c>
      <c r="E26" s="46"/>
      <c r="F26" s="47" t="s">
        <v>46</v>
      </c>
      <c r="G26" s="46"/>
      <c r="H26" s="46"/>
      <c r="I26" s="46"/>
      <c r="J26" s="46"/>
      <c r="K26" s="46"/>
      <c r="L26" s="303">
        <v>0.21</v>
      </c>
      <c r="M26" s="304"/>
      <c r="N26" s="304"/>
      <c r="O26" s="304"/>
      <c r="P26" s="46"/>
      <c r="Q26" s="46"/>
      <c r="R26" s="46"/>
      <c r="S26" s="46"/>
      <c r="T26" s="46"/>
      <c r="U26" s="46"/>
      <c r="V26" s="46"/>
      <c r="W26" s="305">
        <f>ROUND(AZ51,2)</f>
        <v>0</v>
      </c>
      <c r="X26" s="304"/>
      <c r="Y26" s="304"/>
      <c r="Z26" s="304"/>
      <c r="AA26" s="304"/>
      <c r="AB26" s="304"/>
      <c r="AC26" s="304"/>
      <c r="AD26" s="304"/>
      <c r="AE26" s="304"/>
      <c r="AF26" s="46"/>
      <c r="AG26" s="46"/>
      <c r="AH26" s="46"/>
      <c r="AI26" s="46"/>
      <c r="AJ26" s="46"/>
      <c r="AK26" s="305">
        <f>ROUND(AV51,2)</f>
        <v>0</v>
      </c>
      <c r="AL26" s="304"/>
      <c r="AM26" s="304"/>
      <c r="AN26" s="304"/>
      <c r="AO26" s="304"/>
      <c r="AP26" s="46"/>
      <c r="AQ26" s="48"/>
      <c r="BE26" s="293"/>
    </row>
    <row r="27" spans="2:71" s="2" customFormat="1" ht="14.45" customHeight="1">
      <c r="B27" s="45"/>
      <c r="C27" s="46"/>
      <c r="D27" s="46"/>
      <c r="E27" s="46"/>
      <c r="F27" s="47" t="s">
        <v>47</v>
      </c>
      <c r="G27" s="46"/>
      <c r="H27" s="46"/>
      <c r="I27" s="46"/>
      <c r="J27" s="46"/>
      <c r="K27" s="46"/>
      <c r="L27" s="303">
        <v>0.15</v>
      </c>
      <c r="M27" s="304"/>
      <c r="N27" s="304"/>
      <c r="O27" s="304"/>
      <c r="P27" s="46"/>
      <c r="Q27" s="46"/>
      <c r="R27" s="46"/>
      <c r="S27" s="46"/>
      <c r="T27" s="46"/>
      <c r="U27" s="46"/>
      <c r="V27" s="46"/>
      <c r="W27" s="305">
        <f>ROUND(BA51,2)</f>
        <v>0</v>
      </c>
      <c r="X27" s="304"/>
      <c r="Y27" s="304"/>
      <c r="Z27" s="304"/>
      <c r="AA27" s="304"/>
      <c r="AB27" s="304"/>
      <c r="AC27" s="304"/>
      <c r="AD27" s="304"/>
      <c r="AE27" s="304"/>
      <c r="AF27" s="46"/>
      <c r="AG27" s="46"/>
      <c r="AH27" s="46"/>
      <c r="AI27" s="46"/>
      <c r="AJ27" s="46"/>
      <c r="AK27" s="305">
        <f>ROUND(AW51,2)</f>
        <v>0</v>
      </c>
      <c r="AL27" s="304"/>
      <c r="AM27" s="304"/>
      <c r="AN27" s="304"/>
      <c r="AO27" s="304"/>
      <c r="AP27" s="46"/>
      <c r="AQ27" s="48"/>
      <c r="BE27" s="293"/>
    </row>
    <row r="28" spans="2:71" s="2" customFormat="1" ht="14.45" hidden="1" customHeight="1">
      <c r="B28" s="45"/>
      <c r="C28" s="46"/>
      <c r="D28" s="46"/>
      <c r="E28" s="46"/>
      <c r="F28" s="47" t="s">
        <v>48</v>
      </c>
      <c r="G28" s="46"/>
      <c r="H28" s="46"/>
      <c r="I28" s="46"/>
      <c r="J28" s="46"/>
      <c r="K28" s="46"/>
      <c r="L28" s="303">
        <v>0.21</v>
      </c>
      <c r="M28" s="304"/>
      <c r="N28" s="304"/>
      <c r="O28" s="304"/>
      <c r="P28" s="46"/>
      <c r="Q28" s="46"/>
      <c r="R28" s="46"/>
      <c r="S28" s="46"/>
      <c r="T28" s="46"/>
      <c r="U28" s="46"/>
      <c r="V28" s="46"/>
      <c r="W28" s="305">
        <f>ROUND(BB51,2)</f>
        <v>0</v>
      </c>
      <c r="X28" s="304"/>
      <c r="Y28" s="304"/>
      <c r="Z28" s="304"/>
      <c r="AA28" s="304"/>
      <c r="AB28" s="304"/>
      <c r="AC28" s="304"/>
      <c r="AD28" s="304"/>
      <c r="AE28" s="304"/>
      <c r="AF28" s="46"/>
      <c r="AG28" s="46"/>
      <c r="AH28" s="46"/>
      <c r="AI28" s="46"/>
      <c r="AJ28" s="46"/>
      <c r="AK28" s="305">
        <v>0</v>
      </c>
      <c r="AL28" s="304"/>
      <c r="AM28" s="304"/>
      <c r="AN28" s="304"/>
      <c r="AO28" s="304"/>
      <c r="AP28" s="46"/>
      <c r="AQ28" s="48"/>
      <c r="BE28" s="293"/>
    </row>
    <row r="29" spans="2:71" s="2" customFormat="1" ht="14.45" hidden="1" customHeight="1">
      <c r="B29" s="45"/>
      <c r="C29" s="46"/>
      <c r="D29" s="46"/>
      <c r="E29" s="46"/>
      <c r="F29" s="47" t="s">
        <v>49</v>
      </c>
      <c r="G29" s="46"/>
      <c r="H29" s="46"/>
      <c r="I29" s="46"/>
      <c r="J29" s="46"/>
      <c r="K29" s="46"/>
      <c r="L29" s="303">
        <v>0.15</v>
      </c>
      <c r="M29" s="304"/>
      <c r="N29" s="304"/>
      <c r="O29" s="304"/>
      <c r="P29" s="46"/>
      <c r="Q29" s="46"/>
      <c r="R29" s="46"/>
      <c r="S29" s="46"/>
      <c r="T29" s="46"/>
      <c r="U29" s="46"/>
      <c r="V29" s="46"/>
      <c r="W29" s="305">
        <f>ROUND(BC51,2)</f>
        <v>0</v>
      </c>
      <c r="X29" s="304"/>
      <c r="Y29" s="304"/>
      <c r="Z29" s="304"/>
      <c r="AA29" s="304"/>
      <c r="AB29" s="304"/>
      <c r="AC29" s="304"/>
      <c r="AD29" s="304"/>
      <c r="AE29" s="304"/>
      <c r="AF29" s="46"/>
      <c r="AG29" s="46"/>
      <c r="AH29" s="46"/>
      <c r="AI29" s="46"/>
      <c r="AJ29" s="46"/>
      <c r="AK29" s="305">
        <v>0</v>
      </c>
      <c r="AL29" s="304"/>
      <c r="AM29" s="304"/>
      <c r="AN29" s="304"/>
      <c r="AO29" s="304"/>
      <c r="AP29" s="46"/>
      <c r="AQ29" s="48"/>
      <c r="BE29" s="293"/>
    </row>
    <row r="30" spans="2:71" s="2" customFormat="1" ht="14.45" hidden="1" customHeight="1">
      <c r="B30" s="45"/>
      <c r="C30" s="46"/>
      <c r="D30" s="46"/>
      <c r="E30" s="46"/>
      <c r="F30" s="47" t="s">
        <v>50</v>
      </c>
      <c r="G30" s="46"/>
      <c r="H30" s="46"/>
      <c r="I30" s="46"/>
      <c r="J30" s="46"/>
      <c r="K30" s="46"/>
      <c r="L30" s="303">
        <v>0</v>
      </c>
      <c r="M30" s="304"/>
      <c r="N30" s="304"/>
      <c r="O30" s="304"/>
      <c r="P30" s="46"/>
      <c r="Q30" s="46"/>
      <c r="R30" s="46"/>
      <c r="S30" s="46"/>
      <c r="T30" s="46"/>
      <c r="U30" s="46"/>
      <c r="V30" s="46"/>
      <c r="W30" s="305">
        <f>ROUND(BD51,2)</f>
        <v>0</v>
      </c>
      <c r="X30" s="304"/>
      <c r="Y30" s="304"/>
      <c r="Z30" s="304"/>
      <c r="AA30" s="304"/>
      <c r="AB30" s="304"/>
      <c r="AC30" s="304"/>
      <c r="AD30" s="304"/>
      <c r="AE30" s="304"/>
      <c r="AF30" s="46"/>
      <c r="AG30" s="46"/>
      <c r="AH30" s="46"/>
      <c r="AI30" s="46"/>
      <c r="AJ30" s="46"/>
      <c r="AK30" s="305">
        <v>0</v>
      </c>
      <c r="AL30" s="304"/>
      <c r="AM30" s="304"/>
      <c r="AN30" s="304"/>
      <c r="AO30" s="304"/>
      <c r="AP30" s="46"/>
      <c r="AQ30" s="48"/>
      <c r="BE30" s="293"/>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293"/>
    </row>
    <row r="32" spans="2:71" s="1" customFormat="1" ht="25.9" customHeight="1">
      <c r="B32" s="39"/>
      <c r="C32" s="49"/>
      <c r="D32" s="50" t="s">
        <v>51</v>
      </c>
      <c r="E32" s="51"/>
      <c r="F32" s="51"/>
      <c r="G32" s="51"/>
      <c r="H32" s="51"/>
      <c r="I32" s="51"/>
      <c r="J32" s="51"/>
      <c r="K32" s="51"/>
      <c r="L32" s="51"/>
      <c r="M32" s="51"/>
      <c r="N32" s="51"/>
      <c r="O32" s="51"/>
      <c r="P32" s="51"/>
      <c r="Q32" s="51"/>
      <c r="R32" s="51"/>
      <c r="S32" s="51"/>
      <c r="T32" s="52" t="s">
        <v>52</v>
      </c>
      <c r="U32" s="51"/>
      <c r="V32" s="51"/>
      <c r="W32" s="51"/>
      <c r="X32" s="306" t="s">
        <v>53</v>
      </c>
      <c r="Y32" s="307"/>
      <c r="Z32" s="307"/>
      <c r="AA32" s="307"/>
      <c r="AB32" s="307"/>
      <c r="AC32" s="51"/>
      <c r="AD32" s="51"/>
      <c r="AE32" s="51"/>
      <c r="AF32" s="51"/>
      <c r="AG32" s="51"/>
      <c r="AH32" s="51"/>
      <c r="AI32" s="51"/>
      <c r="AJ32" s="51"/>
      <c r="AK32" s="308">
        <f>SUM(AK23:AK30)</f>
        <v>0</v>
      </c>
      <c r="AL32" s="307"/>
      <c r="AM32" s="307"/>
      <c r="AN32" s="307"/>
      <c r="AO32" s="309"/>
      <c r="AP32" s="49"/>
      <c r="AQ32" s="53"/>
      <c r="BE32" s="293"/>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39"/>
    </row>
    <row r="39" spans="2:56" s="1" customFormat="1" ht="36.950000000000003" customHeight="1">
      <c r="B39" s="39"/>
      <c r="C39" s="59" t="s">
        <v>54</v>
      </c>
      <c r="AR39" s="39"/>
    </row>
    <row r="40" spans="2:56" s="1" customFormat="1" ht="6.95" customHeight="1">
      <c r="B40" s="39"/>
      <c r="AR40" s="39"/>
    </row>
    <row r="41" spans="2:56" s="3" customFormat="1" ht="14.45" customHeight="1">
      <c r="B41" s="60"/>
      <c r="C41" s="61" t="s">
        <v>16</v>
      </c>
      <c r="L41" s="3" t="str">
        <f>K5</f>
        <v>180710-KAN</v>
      </c>
      <c r="AR41" s="60"/>
    </row>
    <row r="42" spans="2:56" s="4" customFormat="1" ht="36.950000000000003" customHeight="1">
      <c r="B42" s="62"/>
      <c r="C42" s="63" t="s">
        <v>19</v>
      </c>
      <c r="L42" s="310" t="str">
        <f>K6</f>
        <v>Rekonstrukce chodníků a infrastruktury silnice III/29827 Malšova Lhota - Hradec Králové</v>
      </c>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1"/>
      <c r="AL42" s="311"/>
      <c r="AM42" s="311"/>
      <c r="AN42" s="311"/>
      <c r="AO42" s="311"/>
      <c r="AR42" s="62"/>
    </row>
    <row r="43" spans="2:56" s="1" customFormat="1" ht="6.95" customHeight="1">
      <c r="B43" s="39"/>
      <c r="AR43" s="39"/>
    </row>
    <row r="44" spans="2:56" s="1" customFormat="1">
      <c r="B44" s="39"/>
      <c r="C44" s="61" t="s">
        <v>25</v>
      </c>
      <c r="L44" s="64" t="str">
        <f>IF(K8="","",K8)</f>
        <v>Malšova Lhota - Hradec Králové</v>
      </c>
      <c r="AI44" s="61" t="s">
        <v>27</v>
      </c>
      <c r="AM44" s="312" t="str">
        <f>IF(AN8= "","",AN8)</f>
        <v>10. 7. 2018</v>
      </c>
      <c r="AN44" s="312"/>
      <c r="AR44" s="39"/>
    </row>
    <row r="45" spans="2:56" s="1" customFormat="1" ht="6.95" customHeight="1">
      <c r="B45" s="39"/>
      <c r="AR45" s="39"/>
    </row>
    <row r="46" spans="2:56" s="1" customFormat="1">
      <c r="B46" s="39"/>
      <c r="C46" s="61" t="s">
        <v>31</v>
      </c>
      <c r="L46" s="3" t="str">
        <f>IF(E11= "","",E11)</f>
        <v>Statutární město Hradec Králové</v>
      </c>
      <c r="AI46" s="61" t="s">
        <v>37</v>
      </c>
      <c r="AM46" s="313" t="str">
        <f>IF(E17="","",E17)</f>
        <v>Sanit Studio, s.r.o.</v>
      </c>
      <c r="AN46" s="313"/>
      <c r="AO46" s="313"/>
      <c r="AP46" s="313"/>
      <c r="AR46" s="39"/>
      <c r="AS46" s="314" t="s">
        <v>55</v>
      </c>
      <c r="AT46" s="315"/>
      <c r="AU46" s="66"/>
      <c r="AV46" s="66"/>
      <c r="AW46" s="66"/>
      <c r="AX46" s="66"/>
      <c r="AY46" s="66"/>
      <c r="AZ46" s="66"/>
      <c r="BA46" s="66"/>
      <c r="BB46" s="66"/>
      <c r="BC46" s="66"/>
      <c r="BD46" s="67"/>
    </row>
    <row r="47" spans="2:56" s="1" customFormat="1">
      <c r="B47" s="39"/>
      <c r="C47" s="61" t="s">
        <v>35</v>
      </c>
      <c r="L47" s="3" t="str">
        <f>IF(E14= "Vyplň údaj","",E14)</f>
        <v/>
      </c>
      <c r="AR47" s="39"/>
      <c r="AS47" s="316"/>
      <c r="AT47" s="317"/>
      <c r="AU47" s="40"/>
      <c r="AV47" s="40"/>
      <c r="AW47" s="40"/>
      <c r="AX47" s="40"/>
      <c r="AY47" s="40"/>
      <c r="AZ47" s="40"/>
      <c r="BA47" s="40"/>
      <c r="BB47" s="40"/>
      <c r="BC47" s="40"/>
      <c r="BD47" s="68"/>
    </row>
    <row r="48" spans="2:56" s="1" customFormat="1" ht="10.9" customHeight="1">
      <c r="B48" s="39"/>
      <c r="AR48" s="39"/>
      <c r="AS48" s="316"/>
      <c r="AT48" s="317"/>
      <c r="AU48" s="40"/>
      <c r="AV48" s="40"/>
      <c r="AW48" s="40"/>
      <c r="AX48" s="40"/>
      <c r="AY48" s="40"/>
      <c r="AZ48" s="40"/>
      <c r="BA48" s="40"/>
      <c r="BB48" s="40"/>
      <c r="BC48" s="40"/>
      <c r="BD48" s="68"/>
    </row>
    <row r="49" spans="1:91" s="1" customFormat="1" ht="29.25" customHeight="1">
      <c r="B49" s="39"/>
      <c r="C49" s="318" t="s">
        <v>56</v>
      </c>
      <c r="D49" s="319"/>
      <c r="E49" s="319"/>
      <c r="F49" s="319"/>
      <c r="G49" s="319"/>
      <c r="H49" s="69"/>
      <c r="I49" s="320" t="s">
        <v>57</v>
      </c>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21" t="s">
        <v>58</v>
      </c>
      <c r="AH49" s="319"/>
      <c r="AI49" s="319"/>
      <c r="AJ49" s="319"/>
      <c r="AK49" s="319"/>
      <c r="AL49" s="319"/>
      <c r="AM49" s="319"/>
      <c r="AN49" s="320" t="s">
        <v>59</v>
      </c>
      <c r="AO49" s="319"/>
      <c r="AP49" s="319"/>
      <c r="AQ49" s="70" t="s">
        <v>60</v>
      </c>
      <c r="AR49" s="39"/>
      <c r="AS49" s="71" t="s">
        <v>61</v>
      </c>
      <c r="AT49" s="72" t="s">
        <v>62</v>
      </c>
      <c r="AU49" s="72" t="s">
        <v>63</v>
      </c>
      <c r="AV49" s="72" t="s">
        <v>64</v>
      </c>
      <c r="AW49" s="72" t="s">
        <v>65</v>
      </c>
      <c r="AX49" s="72" t="s">
        <v>66</v>
      </c>
      <c r="AY49" s="72" t="s">
        <v>67</v>
      </c>
      <c r="AZ49" s="72" t="s">
        <v>68</v>
      </c>
      <c r="BA49" s="72" t="s">
        <v>69</v>
      </c>
      <c r="BB49" s="72" t="s">
        <v>70</v>
      </c>
      <c r="BC49" s="72" t="s">
        <v>71</v>
      </c>
      <c r="BD49" s="73" t="s">
        <v>72</v>
      </c>
    </row>
    <row r="50" spans="1:91" s="1" customFormat="1" ht="10.9" customHeight="1">
      <c r="B50" s="39"/>
      <c r="AR50" s="39"/>
      <c r="AS50" s="74"/>
      <c r="AT50" s="66"/>
      <c r="AU50" s="66"/>
      <c r="AV50" s="66"/>
      <c r="AW50" s="66"/>
      <c r="AX50" s="66"/>
      <c r="AY50" s="66"/>
      <c r="AZ50" s="66"/>
      <c r="BA50" s="66"/>
      <c r="BB50" s="66"/>
      <c r="BC50" s="66"/>
      <c r="BD50" s="67"/>
    </row>
    <row r="51" spans="1:91" s="4" customFormat="1" ht="32.450000000000003" customHeight="1">
      <c r="B51" s="62"/>
      <c r="C51" s="75" t="s">
        <v>73</v>
      </c>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325">
        <f>ROUND(AG52,2)</f>
        <v>0</v>
      </c>
      <c r="AH51" s="325"/>
      <c r="AI51" s="325"/>
      <c r="AJ51" s="325"/>
      <c r="AK51" s="325"/>
      <c r="AL51" s="325"/>
      <c r="AM51" s="325"/>
      <c r="AN51" s="326">
        <f>SUM(AG51,AT51)</f>
        <v>0</v>
      </c>
      <c r="AO51" s="326"/>
      <c r="AP51" s="326"/>
      <c r="AQ51" s="77" t="s">
        <v>5</v>
      </c>
      <c r="AR51" s="62"/>
      <c r="AS51" s="78">
        <f>ROUND(AS52,2)</f>
        <v>0</v>
      </c>
      <c r="AT51" s="79">
        <f>ROUND(SUM(AV51:AW51),2)</f>
        <v>0</v>
      </c>
      <c r="AU51" s="80">
        <f>ROUND(AU52,5)</f>
        <v>0</v>
      </c>
      <c r="AV51" s="79">
        <f>ROUND(AZ51*L26,2)</f>
        <v>0</v>
      </c>
      <c r="AW51" s="79">
        <f>ROUND(BA51*L27,2)</f>
        <v>0</v>
      </c>
      <c r="AX51" s="79">
        <f>ROUND(BB51*L26,2)</f>
        <v>0</v>
      </c>
      <c r="AY51" s="79">
        <f>ROUND(BC51*L27,2)</f>
        <v>0</v>
      </c>
      <c r="AZ51" s="79">
        <f>ROUND(AZ52,2)</f>
        <v>0</v>
      </c>
      <c r="BA51" s="79">
        <f>ROUND(BA52,2)</f>
        <v>0</v>
      </c>
      <c r="BB51" s="79">
        <f>ROUND(BB52,2)</f>
        <v>0</v>
      </c>
      <c r="BC51" s="79">
        <f>ROUND(BC52,2)</f>
        <v>0</v>
      </c>
      <c r="BD51" s="81">
        <f>ROUND(BD52,2)</f>
        <v>0</v>
      </c>
      <c r="BS51" s="63" t="s">
        <v>74</v>
      </c>
      <c r="BT51" s="63" t="s">
        <v>75</v>
      </c>
      <c r="BU51" s="82" t="s">
        <v>76</v>
      </c>
      <c r="BV51" s="63" t="s">
        <v>77</v>
      </c>
      <c r="BW51" s="63" t="s">
        <v>7</v>
      </c>
      <c r="BX51" s="63" t="s">
        <v>78</v>
      </c>
      <c r="CL51" s="63" t="s">
        <v>5</v>
      </c>
    </row>
    <row r="52" spans="1:91" s="5" customFormat="1" ht="16.5" customHeight="1">
      <c r="A52" s="83" t="s">
        <v>79</v>
      </c>
      <c r="B52" s="84"/>
      <c r="C52" s="85"/>
      <c r="D52" s="324" t="s">
        <v>80</v>
      </c>
      <c r="E52" s="324"/>
      <c r="F52" s="324"/>
      <c r="G52" s="324"/>
      <c r="H52" s="324"/>
      <c r="I52" s="86"/>
      <c r="J52" s="324" t="s">
        <v>81</v>
      </c>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2">
        <f>'C.6.-I. - Napojení dešťov...'!J27</f>
        <v>0</v>
      </c>
      <c r="AH52" s="323"/>
      <c r="AI52" s="323"/>
      <c r="AJ52" s="323"/>
      <c r="AK52" s="323"/>
      <c r="AL52" s="323"/>
      <c r="AM52" s="323"/>
      <c r="AN52" s="322">
        <f>SUM(AG52,AT52)</f>
        <v>0</v>
      </c>
      <c r="AO52" s="323"/>
      <c r="AP52" s="323"/>
      <c r="AQ52" s="87" t="s">
        <v>82</v>
      </c>
      <c r="AR52" s="84"/>
      <c r="AS52" s="88">
        <v>0</v>
      </c>
      <c r="AT52" s="89">
        <f>ROUND(SUM(AV52:AW52),2)</f>
        <v>0</v>
      </c>
      <c r="AU52" s="90">
        <f>'C.6.-I. - Napojení dešťov...'!P82</f>
        <v>0</v>
      </c>
      <c r="AV52" s="89">
        <f>'C.6.-I. - Napojení dešťov...'!J30</f>
        <v>0</v>
      </c>
      <c r="AW52" s="89">
        <f>'C.6.-I. - Napojení dešťov...'!J31</f>
        <v>0</v>
      </c>
      <c r="AX52" s="89">
        <f>'C.6.-I. - Napojení dešťov...'!J32</f>
        <v>0</v>
      </c>
      <c r="AY52" s="89">
        <f>'C.6.-I. - Napojení dešťov...'!J33</f>
        <v>0</v>
      </c>
      <c r="AZ52" s="89">
        <f>'C.6.-I. - Napojení dešťov...'!F30</f>
        <v>0</v>
      </c>
      <c r="BA52" s="89">
        <f>'C.6.-I. - Napojení dešťov...'!F31</f>
        <v>0</v>
      </c>
      <c r="BB52" s="89">
        <f>'C.6.-I. - Napojení dešťov...'!F32</f>
        <v>0</v>
      </c>
      <c r="BC52" s="89">
        <f>'C.6.-I. - Napojení dešťov...'!F33</f>
        <v>0</v>
      </c>
      <c r="BD52" s="91">
        <f>'C.6.-I. - Napojení dešťov...'!F34</f>
        <v>0</v>
      </c>
      <c r="BT52" s="92" t="s">
        <v>24</v>
      </c>
      <c r="BV52" s="92" t="s">
        <v>77</v>
      </c>
      <c r="BW52" s="92" t="s">
        <v>83</v>
      </c>
      <c r="BX52" s="92" t="s">
        <v>7</v>
      </c>
      <c r="CL52" s="92" t="s">
        <v>5</v>
      </c>
      <c r="CM52" s="92" t="s">
        <v>84</v>
      </c>
    </row>
    <row r="53" spans="1:91" s="1" customFormat="1" ht="30" customHeight="1">
      <c r="B53" s="39"/>
      <c r="AR53" s="39"/>
    </row>
    <row r="54" spans="1:91" s="1" customFormat="1" ht="6.95" customHeight="1">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39"/>
    </row>
  </sheetData>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C.6.-I. - Napojení dešťov...'!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sheetPr>
    <pageSetUpPr fitToPage="1"/>
  </sheetPr>
  <dimension ref="A1:BR48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3"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94"/>
      <c r="C1" s="94"/>
      <c r="D1" s="95" t="s">
        <v>1</v>
      </c>
      <c r="E1" s="94"/>
      <c r="F1" s="96" t="s">
        <v>85</v>
      </c>
      <c r="G1" s="337" t="s">
        <v>86</v>
      </c>
      <c r="H1" s="337"/>
      <c r="I1" s="97"/>
      <c r="J1" s="96" t="s">
        <v>87</v>
      </c>
      <c r="K1" s="95" t="s">
        <v>88</v>
      </c>
      <c r="L1" s="96" t="s">
        <v>89</v>
      </c>
      <c r="M1" s="96"/>
      <c r="N1" s="96"/>
      <c r="O1" s="96"/>
      <c r="P1" s="96"/>
      <c r="Q1" s="96"/>
      <c r="R1" s="96"/>
      <c r="S1" s="96"/>
      <c r="T1" s="96"/>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7" t="s">
        <v>8</v>
      </c>
      <c r="M2" s="328"/>
      <c r="N2" s="328"/>
      <c r="O2" s="328"/>
      <c r="P2" s="328"/>
      <c r="Q2" s="328"/>
      <c r="R2" s="328"/>
      <c r="S2" s="328"/>
      <c r="T2" s="328"/>
      <c r="U2" s="328"/>
      <c r="V2" s="328"/>
      <c r="AT2" s="22" t="s">
        <v>83</v>
      </c>
    </row>
    <row r="3" spans="1:70" ht="6.95" customHeight="1">
      <c r="B3" s="23"/>
      <c r="C3" s="24"/>
      <c r="D3" s="24"/>
      <c r="E3" s="24"/>
      <c r="F3" s="24"/>
      <c r="G3" s="24"/>
      <c r="H3" s="24"/>
      <c r="I3" s="98"/>
      <c r="J3" s="24"/>
      <c r="K3" s="25"/>
      <c r="AT3" s="22" t="s">
        <v>84</v>
      </c>
    </row>
    <row r="4" spans="1:70" ht="36.950000000000003" customHeight="1">
      <c r="B4" s="26"/>
      <c r="C4" s="27"/>
      <c r="D4" s="28" t="s">
        <v>90</v>
      </c>
      <c r="E4" s="27"/>
      <c r="F4" s="27"/>
      <c r="G4" s="27"/>
      <c r="H4" s="27"/>
      <c r="I4" s="99"/>
      <c r="J4" s="27"/>
      <c r="K4" s="29"/>
      <c r="M4" s="30" t="s">
        <v>13</v>
      </c>
      <c r="AT4" s="22" t="s">
        <v>6</v>
      </c>
    </row>
    <row r="5" spans="1:70" ht="6.95" customHeight="1">
      <c r="B5" s="26"/>
      <c r="C5" s="27"/>
      <c r="D5" s="27"/>
      <c r="E5" s="27"/>
      <c r="F5" s="27"/>
      <c r="G5" s="27"/>
      <c r="H5" s="27"/>
      <c r="I5" s="99"/>
      <c r="J5" s="27"/>
      <c r="K5" s="29"/>
    </row>
    <row r="6" spans="1:70">
      <c r="B6" s="26"/>
      <c r="C6" s="27"/>
      <c r="D6" s="35" t="s">
        <v>19</v>
      </c>
      <c r="E6" s="27"/>
      <c r="F6" s="27"/>
      <c r="G6" s="27"/>
      <c r="H6" s="27"/>
      <c r="I6" s="99"/>
      <c r="J6" s="27"/>
      <c r="K6" s="29"/>
    </row>
    <row r="7" spans="1:70" ht="16.5" customHeight="1">
      <c r="B7" s="26"/>
      <c r="C7" s="27"/>
      <c r="D7" s="27"/>
      <c r="E7" s="329" t="str">
        <f>'Rekapitulace stavby'!K6</f>
        <v>Rekonstrukce chodníků a infrastruktury silnice III/29827 Malšova Lhota - Hradec Králové</v>
      </c>
      <c r="F7" s="330"/>
      <c r="G7" s="330"/>
      <c r="H7" s="330"/>
      <c r="I7" s="99"/>
      <c r="J7" s="27"/>
      <c r="K7" s="29"/>
    </row>
    <row r="8" spans="1:70" s="1" customFormat="1">
      <c r="B8" s="39"/>
      <c r="C8" s="40"/>
      <c r="D8" s="35" t="s">
        <v>91</v>
      </c>
      <c r="E8" s="40"/>
      <c r="F8" s="40"/>
      <c r="G8" s="40"/>
      <c r="H8" s="40"/>
      <c r="I8" s="100"/>
      <c r="J8" s="40"/>
      <c r="K8" s="43"/>
    </row>
    <row r="9" spans="1:70" s="1" customFormat="1" ht="36.950000000000003" customHeight="1">
      <c r="B9" s="39"/>
      <c r="C9" s="40"/>
      <c r="D9" s="40"/>
      <c r="E9" s="331" t="s">
        <v>92</v>
      </c>
      <c r="F9" s="332"/>
      <c r="G9" s="332"/>
      <c r="H9" s="332"/>
      <c r="I9" s="100"/>
      <c r="J9" s="40"/>
      <c r="K9" s="43"/>
    </row>
    <row r="10" spans="1:70" s="1" customFormat="1" ht="13.5">
      <c r="B10" s="39"/>
      <c r="C10" s="40"/>
      <c r="D10" s="40"/>
      <c r="E10" s="40"/>
      <c r="F10" s="40"/>
      <c r="G10" s="40"/>
      <c r="H10" s="40"/>
      <c r="I10" s="100"/>
      <c r="J10" s="40"/>
      <c r="K10" s="43"/>
    </row>
    <row r="11" spans="1:70" s="1" customFormat="1" ht="14.45" customHeight="1">
      <c r="B11" s="39"/>
      <c r="C11" s="40"/>
      <c r="D11" s="35" t="s">
        <v>22</v>
      </c>
      <c r="E11" s="40"/>
      <c r="F11" s="33" t="s">
        <v>5</v>
      </c>
      <c r="G11" s="40"/>
      <c r="H11" s="40"/>
      <c r="I11" s="101" t="s">
        <v>23</v>
      </c>
      <c r="J11" s="33" t="s">
        <v>5</v>
      </c>
      <c r="K11" s="43"/>
    </row>
    <row r="12" spans="1:70" s="1" customFormat="1" ht="14.45" customHeight="1">
      <c r="B12" s="39"/>
      <c r="C12" s="40"/>
      <c r="D12" s="35" t="s">
        <v>25</v>
      </c>
      <c r="E12" s="40"/>
      <c r="F12" s="33" t="s">
        <v>26</v>
      </c>
      <c r="G12" s="40"/>
      <c r="H12" s="40"/>
      <c r="I12" s="101" t="s">
        <v>27</v>
      </c>
      <c r="J12" s="102" t="str">
        <f>'Rekapitulace stavby'!AN8</f>
        <v>10. 7. 2018</v>
      </c>
      <c r="K12" s="43"/>
    </row>
    <row r="13" spans="1:70" s="1" customFormat="1" ht="10.9" customHeight="1">
      <c r="B13" s="39"/>
      <c r="C13" s="40"/>
      <c r="D13" s="40"/>
      <c r="E13" s="40"/>
      <c r="F13" s="40"/>
      <c r="G13" s="40"/>
      <c r="H13" s="40"/>
      <c r="I13" s="100"/>
      <c r="J13" s="40"/>
      <c r="K13" s="43"/>
    </row>
    <row r="14" spans="1:70" s="1" customFormat="1" ht="14.45" customHeight="1">
      <c r="B14" s="39"/>
      <c r="C14" s="40"/>
      <c r="D14" s="35" t="s">
        <v>31</v>
      </c>
      <c r="E14" s="40"/>
      <c r="F14" s="40"/>
      <c r="G14" s="40"/>
      <c r="H14" s="40"/>
      <c r="I14" s="101" t="s">
        <v>32</v>
      </c>
      <c r="J14" s="33" t="s">
        <v>5</v>
      </c>
      <c r="K14" s="43"/>
    </row>
    <row r="15" spans="1:70" s="1" customFormat="1" ht="18" customHeight="1">
      <c r="B15" s="39"/>
      <c r="C15" s="40"/>
      <c r="D15" s="40"/>
      <c r="E15" s="33" t="s">
        <v>33</v>
      </c>
      <c r="F15" s="40"/>
      <c r="G15" s="40"/>
      <c r="H15" s="40"/>
      <c r="I15" s="101" t="s">
        <v>34</v>
      </c>
      <c r="J15" s="33" t="s">
        <v>5</v>
      </c>
      <c r="K15" s="43"/>
    </row>
    <row r="16" spans="1:70" s="1" customFormat="1" ht="6.95" customHeight="1">
      <c r="B16" s="39"/>
      <c r="C16" s="40"/>
      <c r="D16" s="40"/>
      <c r="E16" s="40"/>
      <c r="F16" s="40"/>
      <c r="G16" s="40"/>
      <c r="H16" s="40"/>
      <c r="I16" s="100"/>
      <c r="J16" s="40"/>
      <c r="K16" s="43"/>
    </row>
    <row r="17" spans="2:11" s="1" customFormat="1" ht="14.45" customHeight="1">
      <c r="B17" s="39"/>
      <c r="C17" s="40"/>
      <c r="D17" s="35" t="s">
        <v>35</v>
      </c>
      <c r="E17" s="40"/>
      <c r="F17" s="40"/>
      <c r="G17" s="40"/>
      <c r="H17" s="40"/>
      <c r="I17" s="101" t="s">
        <v>32</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01" t="s">
        <v>34</v>
      </c>
      <c r="J18" s="33" t="str">
        <f>IF('Rekapitulace stavby'!AN14="Vyplň údaj","",IF('Rekapitulace stavby'!AN14="","",'Rekapitulace stavby'!AN14))</f>
        <v/>
      </c>
      <c r="K18" s="43"/>
    </row>
    <row r="19" spans="2:11" s="1" customFormat="1" ht="6.95" customHeight="1">
      <c r="B19" s="39"/>
      <c r="C19" s="40"/>
      <c r="D19" s="40"/>
      <c r="E19" s="40"/>
      <c r="F19" s="40"/>
      <c r="G19" s="40"/>
      <c r="H19" s="40"/>
      <c r="I19" s="100"/>
      <c r="J19" s="40"/>
      <c r="K19" s="43"/>
    </row>
    <row r="20" spans="2:11" s="1" customFormat="1" ht="14.45" customHeight="1">
      <c r="B20" s="39"/>
      <c r="C20" s="40"/>
      <c r="D20" s="35" t="s">
        <v>37</v>
      </c>
      <c r="E20" s="40"/>
      <c r="F20" s="40"/>
      <c r="G20" s="40"/>
      <c r="H20" s="40"/>
      <c r="I20" s="101" t="s">
        <v>32</v>
      </c>
      <c r="J20" s="33" t="s">
        <v>5</v>
      </c>
      <c r="K20" s="43"/>
    </row>
    <row r="21" spans="2:11" s="1" customFormat="1" ht="18" customHeight="1">
      <c r="B21" s="39"/>
      <c r="C21" s="40"/>
      <c r="D21" s="40"/>
      <c r="E21" s="33" t="s">
        <v>38</v>
      </c>
      <c r="F21" s="40"/>
      <c r="G21" s="40"/>
      <c r="H21" s="40"/>
      <c r="I21" s="101" t="s">
        <v>34</v>
      </c>
      <c r="J21" s="33" t="s">
        <v>5</v>
      </c>
      <c r="K21" s="43"/>
    </row>
    <row r="22" spans="2:11" s="1" customFormat="1" ht="6.95" customHeight="1">
      <c r="B22" s="39"/>
      <c r="C22" s="40"/>
      <c r="D22" s="40"/>
      <c r="E22" s="40"/>
      <c r="F22" s="40"/>
      <c r="G22" s="40"/>
      <c r="H22" s="40"/>
      <c r="I22" s="100"/>
      <c r="J22" s="40"/>
      <c r="K22" s="43"/>
    </row>
    <row r="23" spans="2:11" s="1" customFormat="1" ht="14.45" customHeight="1">
      <c r="B23" s="39"/>
      <c r="C23" s="40"/>
      <c r="D23" s="35" t="s">
        <v>40</v>
      </c>
      <c r="E23" s="40"/>
      <c r="F23" s="40"/>
      <c r="G23" s="40"/>
      <c r="H23" s="40"/>
      <c r="I23" s="100"/>
      <c r="J23" s="40"/>
      <c r="K23" s="43"/>
    </row>
    <row r="24" spans="2:11" s="6" customFormat="1" ht="16.5" customHeight="1">
      <c r="B24" s="103"/>
      <c r="C24" s="104"/>
      <c r="D24" s="104"/>
      <c r="E24" s="299" t="s">
        <v>5</v>
      </c>
      <c r="F24" s="299"/>
      <c r="G24" s="299"/>
      <c r="H24" s="299"/>
      <c r="I24" s="105"/>
      <c r="J24" s="104"/>
      <c r="K24" s="106"/>
    </row>
    <row r="25" spans="2:11" s="1" customFormat="1" ht="6.95" customHeight="1">
      <c r="B25" s="39"/>
      <c r="C25" s="40"/>
      <c r="D25" s="40"/>
      <c r="E25" s="40"/>
      <c r="F25" s="40"/>
      <c r="G25" s="40"/>
      <c r="H25" s="40"/>
      <c r="I25" s="100"/>
      <c r="J25" s="40"/>
      <c r="K25" s="43"/>
    </row>
    <row r="26" spans="2:11" s="1" customFormat="1" ht="6.95" customHeight="1">
      <c r="B26" s="39"/>
      <c r="C26" s="40"/>
      <c r="D26" s="66"/>
      <c r="E26" s="66"/>
      <c r="F26" s="66"/>
      <c r="G26" s="66"/>
      <c r="H26" s="66"/>
      <c r="I26" s="107"/>
      <c r="J26" s="66"/>
      <c r="K26" s="108"/>
    </row>
    <row r="27" spans="2:11" s="1" customFormat="1" ht="25.35" customHeight="1">
      <c r="B27" s="39"/>
      <c r="C27" s="40"/>
      <c r="D27" s="109" t="s">
        <v>41</v>
      </c>
      <c r="E27" s="40"/>
      <c r="F27" s="40"/>
      <c r="G27" s="40"/>
      <c r="H27" s="40"/>
      <c r="I27" s="100"/>
      <c r="J27" s="110">
        <f>ROUND(J82,2)</f>
        <v>0</v>
      </c>
      <c r="K27" s="43"/>
    </row>
    <row r="28" spans="2:11" s="1" customFormat="1" ht="6.95" customHeight="1">
      <c r="B28" s="39"/>
      <c r="C28" s="40"/>
      <c r="D28" s="66"/>
      <c r="E28" s="66"/>
      <c r="F28" s="66"/>
      <c r="G28" s="66"/>
      <c r="H28" s="66"/>
      <c r="I28" s="107"/>
      <c r="J28" s="66"/>
      <c r="K28" s="108"/>
    </row>
    <row r="29" spans="2:11" s="1" customFormat="1" ht="14.45" customHeight="1">
      <c r="B29" s="39"/>
      <c r="C29" s="40"/>
      <c r="D29" s="40"/>
      <c r="E29" s="40"/>
      <c r="F29" s="44" t="s">
        <v>43</v>
      </c>
      <c r="G29" s="40"/>
      <c r="H29" s="40"/>
      <c r="I29" s="111" t="s">
        <v>42</v>
      </c>
      <c r="J29" s="44" t="s">
        <v>44</v>
      </c>
      <c r="K29" s="43"/>
    </row>
    <row r="30" spans="2:11" s="1" customFormat="1" ht="14.45" customHeight="1">
      <c r="B30" s="39"/>
      <c r="C30" s="40"/>
      <c r="D30" s="47" t="s">
        <v>45</v>
      </c>
      <c r="E30" s="47" t="s">
        <v>46</v>
      </c>
      <c r="F30" s="112">
        <f>ROUND(SUM(BE82:BE487), 2)</f>
        <v>0</v>
      </c>
      <c r="G30" s="40"/>
      <c r="H30" s="40"/>
      <c r="I30" s="113">
        <v>0.21</v>
      </c>
      <c r="J30" s="112">
        <f>ROUND(ROUND((SUM(BE82:BE487)), 2)*I30, 2)</f>
        <v>0</v>
      </c>
      <c r="K30" s="43"/>
    </row>
    <row r="31" spans="2:11" s="1" customFormat="1" ht="14.45" customHeight="1">
      <c r="B31" s="39"/>
      <c r="C31" s="40"/>
      <c r="D31" s="40"/>
      <c r="E31" s="47" t="s">
        <v>47</v>
      </c>
      <c r="F31" s="112">
        <f>ROUND(SUM(BF82:BF487), 2)</f>
        <v>0</v>
      </c>
      <c r="G31" s="40"/>
      <c r="H31" s="40"/>
      <c r="I31" s="113">
        <v>0.15</v>
      </c>
      <c r="J31" s="112">
        <f>ROUND(ROUND((SUM(BF82:BF487)), 2)*I31, 2)</f>
        <v>0</v>
      </c>
      <c r="K31" s="43"/>
    </row>
    <row r="32" spans="2:11" s="1" customFormat="1" ht="14.45" hidden="1" customHeight="1">
      <c r="B32" s="39"/>
      <c r="C32" s="40"/>
      <c r="D32" s="40"/>
      <c r="E32" s="47" t="s">
        <v>48</v>
      </c>
      <c r="F32" s="112">
        <f>ROUND(SUM(BG82:BG487), 2)</f>
        <v>0</v>
      </c>
      <c r="G32" s="40"/>
      <c r="H32" s="40"/>
      <c r="I32" s="113">
        <v>0.21</v>
      </c>
      <c r="J32" s="112">
        <v>0</v>
      </c>
      <c r="K32" s="43"/>
    </row>
    <row r="33" spans="2:11" s="1" customFormat="1" ht="14.45" hidden="1" customHeight="1">
      <c r="B33" s="39"/>
      <c r="C33" s="40"/>
      <c r="D33" s="40"/>
      <c r="E33" s="47" t="s">
        <v>49</v>
      </c>
      <c r="F33" s="112">
        <f>ROUND(SUM(BH82:BH487), 2)</f>
        <v>0</v>
      </c>
      <c r="G33" s="40"/>
      <c r="H33" s="40"/>
      <c r="I33" s="113">
        <v>0.15</v>
      </c>
      <c r="J33" s="112">
        <v>0</v>
      </c>
      <c r="K33" s="43"/>
    </row>
    <row r="34" spans="2:11" s="1" customFormat="1" ht="14.45" hidden="1" customHeight="1">
      <c r="B34" s="39"/>
      <c r="C34" s="40"/>
      <c r="D34" s="40"/>
      <c r="E34" s="47" t="s">
        <v>50</v>
      </c>
      <c r="F34" s="112">
        <f>ROUND(SUM(BI82:BI487), 2)</f>
        <v>0</v>
      </c>
      <c r="G34" s="40"/>
      <c r="H34" s="40"/>
      <c r="I34" s="113">
        <v>0</v>
      </c>
      <c r="J34" s="112">
        <v>0</v>
      </c>
      <c r="K34" s="43"/>
    </row>
    <row r="35" spans="2:11" s="1" customFormat="1" ht="6.95" customHeight="1">
      <c r="B35" s="39"/>
      <c r="C35" s="40"/>
      <c r="D35" s="40"/>
      <c r="E35" s="40"/>
      <c r="F35" s="40"/>
      <c r="G35" s="40"/>
      <c r="H35" s="40"/>
      <c r="I35" s="100"/>
      <c r="J35" s="40"/>
      <c r="K35" s="43"/>
    </row>
    <row r="36" spans="2:11" s="1" customFormat="1" ht="25.35" customHeight="1">
      <c r="B36" s="39"/>
      <c r="C36" s="114"/>
      <c r="D36" s="115" t="s">
        <v>51</v>
      </c>
      <c r="E36" s="69"/>
      <c r="F36" s="69"/>
      <c r="G36" s="116" t="s">
        <v>52</v>
      </c>
      <c r="H36" s="117" t="s">
        <v>53</v>
      </c>
      <c r="I36" s="118"/>
      <c r="J36" s="119">
        <f>SUM(J27:J34)</f>
        <v>0</v>
      </c>
      <c r="K36" s="120"/>
    </row>
    <row r="37" spans="2:11" s="1" customFormat="1" ht="14.45" customHeight="1">
      <c r="B37" s="54"/>
      <c r="C37" s="55"/>
      <c r="D37" s="55"/>
      <c r="E37" s="55"/>
      <c r="F37" s="55"/>
      <c r="G37" s="55"/>
      <c r="H37" s="55"/>
      <c r="I37" s="121"/>
      <c r="J37" s="55"/>
      <c r="K37" s="56"/>
    </row>
    <row r="41" spans="2:11" s="1" customFormat="1" ht="6.95" customHeight="1">
      <c r="B41" s="57"/>
      <c r="C41" s="58"/>
      <c r="D41" s="58"/>
      <c r="E41" s="58"/>
      <c r="F41" s="58"/>
      <c r="G41" s="58"/>
      <c r="H41" s="58"/>
      <c r="I41" s="122"/>
      <c r="J41" s="58"/>
      <c r="K41" s="123"/>
    </row>
    <row r="42" spans="2:11" s="1" customFormat="1" ht="36.950000000000003" customHeight="1">
      <c r="B42" s="39"/>
      <c r="C42" s="28" t="s">
        <v>93</v>
      </c>
      <c r="D42" s="40"/>
      <c r="E42" s="40"/>
      <c r="F42" s="40"/>
      <c r="G42" s="40"/>
      <c r="H42" s="40"/>
      <c r="I42" s="100"/>
      <c r="J42" s="40"/>
      <c r="K42" s="43"/>
    </row>
    <row r="43" spans="2:11" s="1" customFormat="1" ht="6.95" customHeight="1">
      <c r="B43" s="39"/>
      <c r="C43" s="40"/>
      <c r="D43" s="40"/>
      <c r="E43" s="40"/>
      <c r="F43" s="40"/>
      <c r="G43" s="40"/>
      <c r="H43" s="40"/>
      <c r="I43" s="100"/>
      <c r="J43" s="40"/>
      <c r="K43" s="43"/>
    </row>
    <row r="44" spans="2:11" s="1" customFormat="1" ht="14.45" customHeight="1">
      <c r="B44" s="39"/>
      <c r="C44" s="35" t="s">
        <v>19</v>
      </c>
      <c r="D44" s="40"/>
      <c r="E44" s="40"/>
      <c r="F44" s="40"/>
      <c r="G44" s="40"/>
      <c r="H44" s="40"/>
      <c r="I44" s="100"/>
      <c r="J44" s="40"/>
      <c r="K44" s="43"/>
    </row>
    <row r="45" spans="2:11" s="1" customFormat="1" ht="16.5" customHeight="1">
      <c r="B45" s="39"/>
      <c r="C45" s="40"/>
      <c r="D45" s="40"/>
      <c r="E45" s="329" t="str">
        <f>E7</f>
        <v>Rekonstrukce chodníků a infrastruktury silnice III/29827 Malšova Lhota - Hradec Králové</v>
      </c>
      <c r="F45" s="330"/>
      <c r="G45" s="330"/>
      <c r="H45" s="330"/>
      <c r="I45" s="100"/>
      <c r="J45" s="40"/>
      <c r="K45" s="43"/>
    </row>
    <row r="46" spans="2:11" s="1" customFormat="1" ht="14.45" customHeight="1">
      <c r="B46" s="39"/>
      <c r="C46" s="35" t="s">
        <v>91</v>
      </c>
      <c r="D46" s="40"/>
      <c r="E46" s="40"/>
      <c r="F46" s="40"/>
      <c r="G46" s="40"/>
      <c r="H46" s="40"/>
      <c r="I46" s="100"/>
      <c r="J46" s="40"/>
      <c r="K46" s="43"/>
    </row>
    <row r="47" spans="2:11" s="1" customFormat="1" ht="17.25" customHeight="1">
      <c r="B47" s="39"/>
      <c r="C47" s="40"/>
      <c r="D47" s="40"/>
      <c r="E47" s="331" t="str">
        <f>E9</f>
        <v>C.6.-I. - Napojení dešťových svodů - I.Etapa</v>
      </c>
      <c r="F47" s="332"/>
      <c r="G47" s="332"/>
      <c r="H47" s="332"/>
      <c r="I47" s="100"/>
      <c r="J47" s="40"/>
      <c r="K47" s="43"/>
    </row>
    <row r="48" spans="2:11" s="1" customFormat="1" ht="6.95" customHeight="1">
      <c r="B48" s="39"/>
      <c r="C48" s="40"/>
      <c r="D48" s="40"/>
      <c r="E48" s="40"/>
      <c r="F48" s="40"/>
      <c r="G48" s="40"/>
      <c r="H48" s="40"/>
      <c r="I48" s="100"/>
      <c r="J48" s="40"/>
      <c r="K48" s="43"/>
    </row>
    <row r="49" spans="2:47" s="1" customFormat="1" ht="18" customHeight="1">
      <c r="B49" s="39"/>
      <c r="C49" s="35" t="s">
        <v>25</v>
      </c>
      <c r="D49" s="40"/>
      <c r="E49" s="40"/>
      <c r="F49" s="33" t="str">
        <f>F12</f>
        <v>Malšova Lhota - Hradec Králové</v>
      </c>
      <c r="G49" s="40"/>
      <c r="H49" s="40"/>
      <c r="I49" s="101" t="s">
        <v>27</v>
      </c>
      <c r="J49" s="102" t="str">
        <f>IF(J12="","",J12)</f>
        <v>10. 7. 2018</v>
      </c>
      <c r="K49" s="43"/>
    </row>
    <row r="50" spans="2:47" s="1" customFormat="1" ht="6.95" customHeight="1">
      <c r="B50" s="39"/>
      <c r="C50" s="40"/>
      <c r="D50" s="40"/>
      <c r="E50" s="40"/>
      <c r="F50" s="40"/>
      <c r="G50" s="40"/>
      <c r="H50" s="40"/>
      <c r="I50" s="100"/>
      <c r="J50" s="40"/>
      <c r="K50" s="43"/>
    </row>
    <row r="51" spans="2:47" s="1" customFormat="1">
      <c r="B51" s="39"/>
      <c r="C51" s="35" t="s">
        <v>31</v>
      </c>
      <c r="D51" s="40"/>
      <c r="E51" s="40"/>
      <c r="F51" s="33" t="str">
        <f>E15</f>
        <v>Statutární město Hradec Králové</v>
      </c>
      <c r="G51" s="40"/>
      <c r="H51" s="40"/>
      <c r="I51" s="101" t="s">
        <v>37</v>
      </c>
      <c r="J51" s="299" t="str">
        <f>E21</f>
        <v>Sanit Studio, s.r.o.</v>
      </c>
      <c r="K51" s="43"/>
    </row>
    <row r="52" spans="2:47" s="1" customFormat="1" ht="14.45" customHeight="1">
      <c r="B52" s="39"/>
      <c r="C52" s="35" t="s">
        <v>35</v>
      </c>
      <c r="D52" s="40"/>
      <c r="E52" s="40"/>
      <c r="F52" s="33" t="str">
        <f>IF(E18="","",E18)</f>
        <v/>
      </c>
      <c r="G52" s="40"/>
      <c r="H52" s="40"/>
      <c r="I52" s="100"/>
      <c r="J52" s="333"/>
      <c r="K52" s="43"/>
    </row>
    <row r="53" spans="2:47" s="1" customFormat="1" ht="10.35" customHeight="1">
      <c r="B53" s="39"/>
      <c r="C53" s="40"/>
      <c r="D53" s="40"/>
      <c r="E53" s="40"/>
      <c r="F53" s="40"/>
      <c r="G53" s="40"/>
      <c r="H53" s="40"/>
      <c r="I53" s="100"/>
      <c r="J53" s="40"/>
      <c r="K53" s="43"/>
    </row>
    <row r="54" spans="2:47" s="1" customFormat="1" ht="29.25" customHeight="1">
      <c r="B54" s="39"/>
      <c r="C54" s="124" t="s">
        <v>94</v>
      </c>
      <c r="D54" s="114"/>
      <c r="E54" s="114"/>
      <c r="F54" s="114"/>
      <c r="G54" s="114"/>
      <c r="H54" s="114"/>
      <c r="I54" s="125"/>
      <c r="J54" s="126" t="s">
        <v>95</v>
      </c>
      <c r="K54" s="127"/>
    </row>
    <row r="55" spans="2:47" s="1" customFormat="1" ht="10.35" customHeight="1">
      <c r="B55" s="39"/>
      <c r="C55" s="40"/>
      <c r="D55" s="40"/>
      <c r="E55" s="40"/>
      <c r="F55" s="40"/>
      <c r="G55" s="40"/>
      <c r="H55" s="40"/>
      <c r="I55" s="100"/>
      <c r="J55" s="40"/>
      <c r="K55" s="43"/>
    </row>
    <row r="56" spans="2:47" s="1" customFormat="1" ht="29.25" customHeight="1">
      <c r="B56" s="39"/>
      <c r="C56" s="128" t="s">
        <v>96</v>
      </c>
      <c r="D56" s="40"/>
      <c r="E56" s="40"/>
      <c r="F56" s="40"/>
      <c r="G56" s="40"/>
      <c r="H56" s="40"/>
      <c r="I56" s="100"/>
      <c r="J56" s="110">
        <f>J82</f>
        <v>0</v>
      </c>
      <c r="K56" s="43"/>
      <c r="AU56" s="22" t="s">
        <v>97</v>
      </c>
    </row>
    <row r="57" spans="2:47" s="7" customFormat="1" ht="24.95" customHeight="1">
      <c r="B57" s="129"/>
      <c r="C57" s="130"/>
      <c r="D57" s="131" t="s">
        <v>98</v>
      </c>
      <c r="E57" s="132"/>
      <c r="F57" s="132"/>
      <c r="G57" s="132"/>
      <c r="H57" s="132"/>
      <c r="I57" s="133"/>
      <c r="J57" s="134">
        <f>J83</f>
        <v>0</v>
      </c>
      <c r="K57" s="135"/>
    </row>
    <row r="58" spans="2:47" s="8" customFormat="1" ht="19.899999999999999" customHeight="1">
      <c r="B58" s="136"/>
      <c r="C58" s="137"/>
      <c r="D58" s="138" t="s">
        <v>99</v>
      </c>
      <c r="E58" s="139"/>
      <c r="F58" s="139"/>
      <c r="G58" s="139"/>
      <c r="H58" s="139"/>
      <c r="I58" s="140"/>
      <c r="J58" s="141">
        <f>J84</f>
        <v>0</v>
      </c>
      <c r="K58" s="142"/>
    </row>
    <row r="59" spans="2:47" s="8" customFormat="1" ht="14.85" customHeight="1">
      <c r="B59" s="136"/>
      <c r="C59" s="137"/>
      <c r="D59" s="138" t="s">
        <v>100</v>
      </c>
      <c r="E59" s="139"/>
      <c r="F59" s="139"/>
      <c r="G59" s="139"/>
      <c r="H59" s="139"/>
      <c r="I59" s="140"/>
      <c r="J59" s="141">
        <f>J260</f>
        <v>0</v>
      </c>
      <c r="K59" s="142"/>
    </row>
    <row r="60" spans="2:47" s="8" customFormat="1" ht="19.899999999999999" customHeight="1">
      <c r="B60" s="136"/>
      <c r="C60" s="137"/>
      <c r="D60" s="138" t="s">
        <v>101</v>
      </c>
      <c r="E60" s="139"/>
      <c r="F60" s="139"/>
      <c r="G60" s="139"/>
      <c r="H60" s="139"/>
      <c r="I60" s="140"/>
      <c r="J60" s="141">
        <f>J266</f>
        <v>0</v>
      </c>
      <c r="K60" s="142"/>
    </row>
    <row r="61" spans="2:47" s="8" customFormat="1" ht="19.899999999999999" customHeight="1">
      <c r="B61" s="136"/>
      <c r="C61" s="137"/>
      <c r="D61" s="138" t="s">
        <v>102</v>
      </c>
      <c r="E61" s="139"/>
      <c r="F61" s="139"/>
      <c r="G61" s="139"/>
      <c r="H61" s="139"/>
      <c r="I61" s="140"/>
      <c r="J61" s="141">
        <f>J291</f>
        <v>0</v>
      </c>
      <c r="K61" s="142"/>
    </row>
    <row r="62" spans="2:47" s="8" customFormat="1" ht="19.899999999999999" customHeight="1">
      <c r="B62" s="136"/>
      <c r="C62" s="137"/>
      <c r="D62" s="138" t="s">
        <v>103</v>
      </c>
      <c r="E62" s="139"/>
      <c r="F62" s="139"/>
      <c r="G62" s="139"/>
      <c r="H62" s="139"/>
      <c r="I62" s="140"/>
      <c r="J62" s="141">
        <f>J481</f>
        <v>0</v>
      </c>
      <c r="K62" s="142"/>
    </row>
    <row r="63" spans="2:47" s="1" customFormat="1" ht="21.75" customHeight="1">
      <c r="B63" s="39"/>
      <c r="C63" s="40"/>
      <c r="D63" s="40"/>
      <c r="E63" s="40"/>
      <c r="F63" s="40"/>
      <c r="G63" s="40"/>
      <c r="H63" s="40"/>
      <c r="I63" s="100"/>
      <c r="J63" s="40"/>
      <c r="K63" s="43"/>
    </row>
    <row r="64" spans="2:47" s="1" customFormat="1" ht="6.95" customHeight="1">
      <c r="B64" s="54"/>
      <c r="C64" s="55"/>
      <c r="D64" s="55"/>
      <c r="E64" s="55"/>
      <c r="F64" s="55"/>
      <c r="G64" s="55"/>
      <c r="H64" s="55"/>
      <c r="I64" s="121"/>
      <c r="J64" s="55"/>
      <c r="K64" s="56"/>
    </row>
    <row r="68" spans="2:12" s="1" customFormat="1" ht="6.95" customHeight="1">
      <c r="B68" s="57"/>
      <c r="C68" s="58"/>
      <c r="D68" s="58"/>
      <c r="E68" s="58"/>
      <c r="F68" s="58"/>
      <c r="G68" s="58"/>
      <c r="H68" s="58"/>
      <c r="I68" s="122"/>
      <c r="J68" s="58"/>
      <c r="K68" s="58"/>
      <c r="L68" s="39"/>
    </row>
    <row r="69" spans="2:12" s="1" customFormat="1" ht="36.950000000000003" customHeight="1">
      <c r="B69" s="39"/>
      <c r="C69" s="59" t="s">
        <v>104</v>
      </c>
      <c r="L69" s="39"/>
    </row>
    <row r="70" spans="2:12" s="1" customFormat="1" ht="6.95" customHeight="1">
      <c r="B70" s="39"/>
      <c r="L70" s="39"/>
    </row>
    <row r="71" spans="2:12" s="1" customFormat="1" ht="14.45" customHeight="1">
      <c r="B71" s="39"/>
      <c r="C71" s="61" t="s">
        <v>19</v>
      </c>
      <c r="L71" s="39"/>
    </row>
    <row r="72" spans="2:12" s="1" customFormat="1" ht="16.5" customHeight="1">
      <c r="B72" s="39"/>
      <c r="E72" s="334" t="str">
        <f>E7</f>
        <v>Rekonstrukce chodníků a infrastruktury silnice III/29827 Malšova Lhota - Hradec Králové</v>
      </c>
      <c r="F72" s="335"/>
      <c r="G72" s="335"/>
      <c r="H72" s="335"/>
      <c r="L72" s="39"/>
    </row>
    <row r="73" spans="2:12" s="1" customFormat="1" ht="14.45" customHeight="1">
      <c r="B73" s="39"/>
      <c r="C73" s="61" t="s">
        <v>91</v>
      </c>
      <c r="L73" s="39"/>
    </row>
    <row r="74" spans="2:12" s="1" customFormat="1" ht="17.25" customHeight="1">
      <c r="B74" s="39"/>
      <c r="E74" s="310" t="str">
        <f>E9</f>
        <v>C.6.-I. - Napojení dešťových svodů - I.Etapa</v>
      </c>
      <c r="F74" s="336"/>
      <c r="G74" s="336"/>
      <c r="H74" s="336"/>
      <c r="L74" s="39"/>
    </row>
    <row r="75" spans="2:12" s="1" customFormat="1" ht="6.95" customHeight="1">
      <c r="B75" s="39"/>
      <c r="L75" s="39"/>
    </row>
    <row r="76" spans="2:12" s="1" customFormat="1" ht="18" customHeight="1">
      <c r="B76" s="39"/>
      <c r="C76" s="61" t="s">
        <v>25</v>
      </c>
      <c r="F76" s="143" t="str">
        <f>F12</f>
        <v>Malšova Lhota - Hradec Králové</v>
      </c>
      <c r="I76" s="144" t="s">
        <v>27</v>
      </c>
      <c r="J76" s="65" t="str">
        <f>IF(J12="","",J12)</f>
        <v>10. 7. 2018</v>
      </c>
      <c r="L76" s="39"/>
    </row>
    <row r="77" spans="2:12" s="1" customFormat="1" ht="6.95" customHeight="1">
      <c r="B77" s="39"/>
      <c r="L77" s="39"/>
    </row>
    <row r="78" spans="2:12" s="1" customFormat="1">
      <c r="B78" s="39"/>
      <c r="C78" s="61" t="s">
        <v>31</v>
      </c>
      <c r="F78" s="143" t="str">
        <f>E15</f>
        <v>Statutární město Hradec Králové</v>
      </c>
      <c r="I78" s="144" t="s">
        <v>37</v>
      </c>
      <c r="J78" s="143" t="str">
        <f>E21</f>
        <v>Sanit Studio, s.r.o.</v>
      </c>
      <c r="L78" s="39"/>
    </row>
    <row r="79" spans="2:12" s="1" customFormat="1" ht="14.45" customHeight="1">
      <c r="B79" s="39"/>
      <c r="C79" s="61" t="s">
        <v>35</v>
      </c>
      <c r="F79" s="143" t="str">
        <f>IF(E18="","",E18)</f>
        <v/>
      </c>
      <c r="L79" s="39"/>
    </row>
    <row r="80" spans="2:12" s="1" customFormat="1" ht="10.35" customHeight="1">
      <c r="B80" s="39"/>
      <c r="L80" s="39"/>
    </row>
    <row r="81" spans="2:65" s="9" customFormat="1" ht="29.25" customHeight="1">
      <c r="B81" s="145"/>
      <c r="C81" s="146" t="s">
        <v>105</v>
      </c>
      <c r="D81" s="147" t="s">
        <v>60</v>
      </c>
      <c r="E81" s="147" t="s">
        <v>56</v>
      </c>
      <c r="F81" s="147" t="s">
        <v>106</v>
      </c>
      <c r="G81" s="147" t="s">
        <v>107</v>
      </c>
      <c r="H81" s="147" t="s">
        <v>108</v>
      </c>
      <c r="I81" s="148" t="s">
        <v>109</v>
      </c>
      <c r="J81" s="147" t="s">
        <v>95</v>
      </c>
      <c r="K81" s="149" t="s">
        <v>110</v>
      </c>
      <c r="L81" s="145"/>
      <c r="M81" s="71" t="s">
        <v>111</v>
      </c>
      <c r="N81" s="72" t="s">
        <v>45</v>
      </c>
      <c r="O81" s="72" t="s">
        <v>112</v>
      </c>
      <c r="P81" s="72" t="s">
        <v>113</v>
      </c>
      <c r="Q81" s="72" t="s">
        <v>114</v>
      </c>
      <c r="R81" s="72" t="s">
        <v>115</v>
      </c>
      <c r="S81" s="72" t="s">
        <v>116</v>
      </c>
      <c r="T81" s="73" t="s">
        <v>117</v>
      </c>
    </row>
    <row r="82" spans="2:65" s="1" customFormat="1" ht="29.25" customHeight="1">
      <c r="B82" s="39"/>
      <c r="C82" s="75" t="s">
        <v>96</v>
      </c>
      <c r="J82" s="150">
        <f>BK82</f>
        <v>0</v>
      </c>
      <c r="L82" s="39"/>
      <c r="M82" s="74"/>
      <c r="N82" s="66"/>
      <c r="O82" s="66"/>
      <c r="P82" s="151">
        <f>P83</f>
        <v>0</v>
      </c>
      <c r="Q82" s="66"/>
      <c r="R82" s="151">
        <f>R83</f>
        <v>148.1602748</v>
      </c>
      <c r="S82" s="66"/>
      <c r="T82" s="152">
        <f>T83</f>
        <v>0</v>
      </c>
      <c r="AT82" s="22" t="s">
        <v>74</v>
      </c>
      <c r="AU82" s="22" t="s">
        <v>97</v>
      </c>
      <c r="BK82" s="153">
        <f>BK83</f>
        <v>0</v>
      </c>
    </row>
    <row r="83" spans="2:65" s="10" customFormat="1" ht="37.35" customHeight="1">
      <c r="B83" s="154"/>
      <c r="D83" s="155" t="s">
        <v>74</v>
      </c>
      <c r="E83" s="156" t="s">
        <v>118</v>
      </c>
      <c r="F83" s="156" t="s">
        <v>119</v>
      </c>
      <c r="I83" s="157"/>
      <c r="J83" s="158">
        <f>BK83</f>
        <v>0</v>
      </c>
      <c r="L83" s="154"/>
      <c r="M83" s="159"/>
      <c r="N83" s="160"/>
      <c r="O83" s="160"/>
      <c r="P83" s="161">
        <f>P84+P266+P291+P481</f>
        <v>0</v>
      </c>
      <c r="Q83" s="160"/>
      <c r="R83" s="161">
        <f>R84+R266+R291+R481</f>
        <v>148.1602748</v>
      </c>
      <c r="S83" s="160"/>
      <c r="T83" s="162">
        <f>T84+T266+T291+T481</f>
        <v>0</v>
      </c>
      <c r="AR83" s="155" t="s">
        <v>24</v>
      </c>
      <c r="AT83" s="163" t="s">
        <v>74</v>
      </c>
      <c r="AU83" s="163" t="s">
        <v>75</v>
      </c>
      <c r="AY83" s="155" t="s">
        <v>120</v>
      </c>
      <c r="BK83" s="164">
        <f>BK84+BK266+BK291+BK481</f>
        <v>0</v>
      </c>
    </row>
    <row r="84" spans="2:65" s="10" customFormat="1" ht="19.899999999999999" customHeight="1">
      <c r="B84" s="154"/>
      <c r="D84" s="155" t="s">
        <v>74</v>
      </c>
      <c r="E84" s="165" t="s">
        <v>24</v>
      </c>
      <c r="F84" s="165" t="s">
        <v>121</v>
      </c>
      <c r="I84" s="157"/>
      <c r="J84" s="166">
        <f>BK84</f>
        <v>0</v>
      </c>
      <c r="L84" s="154"/>
      <c r="M84" s="159"/>
      <c r="N84" s="160"/>
      <c r="O84" s="160"/>
      <c r="P84" s="161">
        <f>P85+SUM(P86:P260)</f>
        <v>0</v>
      </c>
      <c r="Q84" s="160"/>
      <c r="R84" s="161">
        <f>R85+SUM(R86:R260)</f>
        <v>113.69180399999999</v>
      </c>
      <c r="S84" s="160"/>
      <c r="T84" s="162">
        <f>T85+SUM(T86:T260)</f>
        <v>0</v>
      </c>
      <c r="AR84" s="155" t="s">
        <v>24</v>
      </c>
      <c r="AT84" s="163" t="s">
        <v>74</v>
      </c>
      <c r="AU84" s="163" t="s">
        <v>24</v>
      </c>
      <c r="AY84" s="155" t="s">
        <v>120</v>
      </c>
      <c r="BK84" s="164">
        <f>BK85+SUM(BK86:BK260)</f>
        <v>0</v>
      </c>
    </row>
    <row r="85" spans="2:65" s="1" customFormat="1" ht="16.5" customHeight="1">
      <c r="B85" s="167"/>
      <c r="C85" s="168" t="s">
        <v>24</v>
      </c>
      <c r="D85" s="168" t="s">
        <v>122</v>
      </c>
      <c r="E85" s="169" t="s">
        <v>123</v>
      </c>
      <c r="F85" s="170" t="s">
        <v>124</v>
      </c>
      <c r="G85" s="171" t="s">
        <v>125</v>
      </c>
      <c r="H85" s="172">
        <v>12</v>
      </c>
      <c r="I85" s="173"/>
      <c r="J85" s="174">
        <f>ROUND(I85*H85,2)</f>
        <v>0</v>
      </c>
      <c r="K85" s="170" t="s">
        <v>126</v>
      </c>
      <c r="L85" s="39"/>
      <c r="M85" s="175" t="s">
        <v>5</v>
      </c>
      <c r="N85" s="176" t="s">
        <v>46</v>
      </c>
      <c r="O85" s="40"/>
      <c r="P85" s="177">
        <f>O85*H85</f>
        <v>0</v>
      </c>
      <c r="Q85" s="177">
        <v>8.6800000000000002E-3</v>
      </c>
      <c r="R85" s="177">
        <f>Q85*H85</f>
        <v>0.10416</v>
      </c>
      <c r="S85" s="177">
        <v>0</v>
      </c>
      <c r="T85" s="178">
        <f>S85*H85</f>
        <v>0</v>
      </c>
      <c r="AR85" s="22" t="s">
        <v>127</v>
      </c>
      <c r="AT85" s="22" t="s">
        <v>122</v>
      </c>
      <c r="AU85" s="22" t="s">
        <v>84</v>
      </c>
      <c r="AY85" s="22" t="s">
        <v>120</v>
      </c>
      <c r="BE85" s="179">
        <f>IF(N85="základní",J85,0)</f>
        <v>0</v>
      </c>
      <c r="BF85" s="179">
        <f>IF(N85="snížená",J85,0)</f>
        <v>0</v>
      </c>
      <c r="BG85" s="179">
        <f>IF(N85="zákl. přenesená",J85,0)</f>
        <v>0</v>
      </c>
      <c r="BH85" s="179">
        <f>IF(N85="sníž. přenesená",J85,0)</f>
        <v>0</v>
      </c>
      <c r="BI85" s="179">
        <f>IF(N85="nulová",J85,0)</f>
        <v>0</v>
      </c>
      <c r="BJ85" s="22" t="s">
        <v>24</v>
      </c>
      <c r="BK85" s="179">
        <f>ROUND(I85*H85,2)</f>
        <v>0</v>
      </c>
      <c r="BL85" s="22" t="s">
        <v>127</v>
      </c>
      <c r="BM85" s="22" t="s">
        <v>128</v>
      </c>
    </row>
    <row r="86" spans="2:65" s="1" customFormat="1" ht="54">
      <c r="B86" s="39"/>
      <c r="D86" s="180" t="s">
        <v>129</v>
      </c>
      <c r="F86" s="181" t="s">
        <v>130</v>
      </c>
      <c r="I86" s="182"/>
      <c r="L86" s="39"/>
      <c r="M86" s="183"/>
      <c r="N86" s="40"/>
      <c r="O86" s="40"/>
      <c r="P86" s="40"/>
      <c r="Q86" s="40"/>
      <c r="R86" s="40"/>
      <c r="S86" s="40"/>
      <c r="T86" s="68"/>
      <c r="AT86" s="22" t="s">
        <v>129</v>
      </c>
      <c r="AU86" s="22" t="s">
        <v>84</v>
      </c>
    </row>
    <row r="87" spans="2:65" s="1" customFormat="1" ht="81">
      <c r="B87" s="39"/>
      <c r="D87" s="180" t="s">
        <v>131</v>
      </c>
      <c r="F87" s="184" t="s">
        <v>132</v>
      </c>
      <c r="I87" s="182"/>
      <c r="L87" s="39"/>
      <c r="M87" s="183"/>
      <c r="N87" s="40"/>
      <c r="O87" s="40"/>
      <c r="P87" s="40"/>
      <c r="Q87" s="40"/>
      <c r="R87" s="40"/>
      <c r="S87" s="40"/>
      <c r="T87" s="68"/>
      <c r="AT87" s="22" t="s">
        <v>131</v>
      </c>
      <c r="AU87" s="22" t="s">
        <v>84</v>
      </c>
    </row>
    <row r="88" spans="2:65" s="11" customFormat="1" ht="13.5">
      <c r="B88" s="185"/>
      <c r="D88" s="180" t="s">
        <v>133</v>
      </c>
      <c r="E88" s="186" t="s">
        <v>5</v>
      </c>
      <c r="F88" s="187" t="s">
        <v>134</v>
      </c>
      <c r="H88" s="188">
        <v>12</v>
      </c>
      <c r="I88" s="189"/>
      <c r="L88" s="185"/>
      <c r="M88" s="190"/>
      <c r="N88" s="191"/>
      <c r="O88" s="191"/>
      <c r="P88" s="191"/>
      <c r="Q88" s="191"/>
      <c r="R88" s="191"/>
      <c r="S88" s="191"/>
      <c r="T88" s="192"/>
      <c r="AT88" s="186" t="s">
        <v>133</v>
      </c>
      <c r="AU88" s="186" t="s">
        <v>84</v>
      </c>
      <c r="AV88" s="11" t="s">
        <v>84</v>
      </c>
      <c r="AW88" s="11" t="s">
        <v>39</v>
      </c>
      <c r="AX88" s="11" t="s">
        <v>75</v>
      </c>
      <c r="AY88" s="186" t="s">
        <v>120</v>
      </c>
    </row>
    <row r="89" spans="2:65" s="12" customFormat="1" ht="13.5">
      <c r="B89" s="193"/>
      <c r="D89" s="180" t="s">
        <v>133</v>
      </c>
      <c r="E89" s="194" t="s">
        <v>5</v>
      </c>
      <c r="F89" s="195" t="s">
        <v>135</v>
      </c>
      <c r="H89" s="196">
        <v>12</v>
      </c>
      <c r="I89" s="197"/>
      <c r="L89" s="193"/>
      <c r="M89" s="198"/>
      <c r="N89" s="199"/>
      <c r="O89" s="199"/>
      <c r="P89" s="199"/>
      <c r="Q89" s="199"/>
      <c r="R89" s="199"/>
      <c r="S89" s="199"/>
      <c r="T89" s="200"/>
      <c r="AT89" s="194" t="s">
        <v>133</v>
      </c>
      <c r="AU89" s="194" t="s">
        <v>84</v>
      </c>
      <c r="AV89" s="12" t="s">
        <v>127</v>
      </c>
      <c r="AW89" s="12" t="s">
        <v>39</v>
      </c>
      <c r="AX89" s="12" t="s">
        <v>24</v>
      </c>
      <c r="AY89" s="194" t="s">
        <v>120</v>
      </c>
    </row>
    <row r="90" spans="2:65" s="1" customFormat="1" ht="16.5" customHeight="1">
      <c r="B90" s="167"/>
      <c r="C90" s="168" t="s">
        <v>84</v>
      </c>
      <c r="D90" s="168" t="s">
        <v>122</v>
      </c>
      <c r="E90" s="169" t="s">
        <v>136</v>
      </c>
      <c r="F90" s="170" t="s">
        <v>137</v>
      </c>
      <c r="G90" s="171" t="s">
        <v>125</v>
      </c>
      <c r="H90" s="172">
        <v>8</v>
      </c>
      <c r="I90" s="173"/>
      <c r="J90" s="174">
        <f>ROUND(I90*H90,2)</f>
        <v>0</v>
      </c>
      <c r="K90" s="170" t="s">
        <v>126</v>
      </c>
      <c r="L90" s="39"/>
      <c r="M90" s="175" t="s">
        <v>5</v>
      </c>
      <c r="N90" s="176" t="s">
        <v>46</v>
      </c>
      <c r="O90" s="40"/>
      <c r="P90" s="177">
        <f>O90*H90</f>
        <v>0</v>
      </c>
      <c r="Q90" s="177">
        <v>1.068E-2</v>
      </c>
      <c r="R90" s="177">
        <f>Q90*H90</f>
        <v>8.5440000000000002E-2</v>
      </c>
      <c r="S90" s="177">
        <v>0</v>
      </c>
      <c r="T90" s="178">
        <f>S90*H90</f>
        <v>0</v>
      </c>
      <c r="AR90" s="22" t="s">
        <v>127</v>
      </c>
      <c r="AT90" s="22" t="s">
        <v>122</v>
      </c>
      <c r="AU90" s="22" t="s">
        <v>84</v>
      </c>
      <c r="AY90" s="22" t="s">
        <v>120</v>
      </c>
      <c r="BE90" s="179">
        <f>IF(N90="základní",J90,0)</f>
        <v>0</v>
      </c>
      <c r="BF90" s="179">
        <f>IF(N90="snížená",J90,0)</f>
        <v>0</v>
      </c>
      <c r="BG90" s="179">
        <f>IF(N90="zákl. přenesená",J90,0)</f>
        <v>0</v>
      </c>
      <c r="BH90" s="179">
        <f>IF(N90="sníž. přenesená",J90,0)</f>
        <v>0</v>
      </c>
      <c r="BI90" s="179">
        <f>IF(N90="nulová",J90,0)</f>
        <v>0</v>
      </c>
      <c r="BJ90" s="22" t="s">
        <v>24</v>
      </c>
      <c r="BK90" s="179">
        <f>ROUND(I90*H90,2)</f>
        <v>0</v>
      </c>
      <c r="BL90" s="22" t="s">
        <v>127</v>
      </c>
      <c r="BM90" s="22" t="s">
        <v>138</v>
      </c>
    </row>
    <row r="91" spans="2:65" s="1" customFormat="1" ht="54">
      <c r="B91" s="39"/>
      <c r="D91" s="180" t="s">
        <v>129</v>
      </c>
      <c r="F91" s="181" t="s">
        <v>139</v>
      </c>
      <c r="I91" s="182"/>
      <c r="L91" s="39"/>
      <c r="M91" s="183"/>
      <c r="N91" s="40"/>
      <c r="O91" s="40"/>
      <c r="P91" s="40"/>
      <c r="Q91" s="40"/>
      <c r="R91" s="40"/>
      <c r="S91" s="40"/>
      <c r="T91" s="68"/>
      <c r="AT91" s="22" t="s">
        <v>129</v>
      </c>
      <c r="AU91" s="22" t="s">
        <v>84</v>
      </c>
    </row>
    <row r="92" spans="2:65" s="1" customFormat="1" ht="81">
      <c r="B92" s="39"/>
      <c r="D92" s="180" t="s">
        <v>131</v>
      </c>
      <c r="F92" s="184" t="s">
        <v>132</v>
      </c>
      <c r="I92" s="182"/>
      <c r="L92" s="39"/>
      <c r="M92" s="183"/>
      <c r="N92" s="40"/>
      <c r="O92" s="40"/>
      <c r="P92" s="40"/>
      <c r="Q92" s="40"/>
      <c r="R92" s="40"/>
      <c r="S92" s="40"/>
      <c r="T92" s="68"/>
      <c r="AT92" s="22" t="s">
        <v>131</v>
      </c>
      <c r="AU92" s="22" t="s">
        <v>84</v>
      </c>
    </row>
    <row r="93" spans="2:65" s="11" customFormat="1" ht="13.5">
      <c r="B93" s="185"/>
      <c r="D93" s="180" t="s">
        <v>133</v>
      </c>
      <c r="E93" s="186" t="s">
        <v>5</v>
      </c>
      <c r="F93" s="187" t="s">
        <v>140</v>
      </c>
      <c r="H93" s="188">
        <v>8</v>
      </c>
      <c r="I93" s="189"/>
      <c r="L93" s="185"/>
      <c r="M93" s="190"/>
      <c r="N93" s="191"/>
      <c r="O93" s="191"/>
      <c r="P93" s="191"/>
      <c r="Q93" s="191"/>
      <c r="R93" s="191"/>
      <c r="S93" s="191"/>
      <c r="T93" s="192"/>
      <c r="AT93" s="186" t="s">
        <v>133</v>
      </c>
      <c r="AU93" s="186" t="s">
        <v>84</v>
      </c>
      <c r="AV93" s="11" t="s">
        <v>84</v>
      </c>
      <c r="AW93" s="11" t="s">
        <v>39</v>
      </c>
      <c r="AX93" s="11" t="s">
        <v>75</v>
      </c>
      <c r="AY93" s="186" t="s">
        <v>120</v>
      </c>
    </row>
    <row r="94" spans="2:65" s="12" customFormat="1" ht="13.5">
      <c r="B94" s="193"/>
      <c r="D94" s="180" t="s">
        <v>133</v>
      </c>
      <c r="E94" s="194" t="s">
        <v>5</v>
      </c>
      <c r="F94" s="195" t="s">
        <v>135</v>
      </c>
      <c r="H94" s="196">
        <v>8</v>
      </c>
      <c r="I94" s="197"/>
      <c r="L94" s="193"/>
      <c r="M94" s="198"/>
      <c r="N94" s="199"/>
      <c r="O94" s="199"/>
      <c r="P94" s="199"/>
      <c r="Q94" s="199"/>
      <c r="R94" s="199"/>
      <c r="S94" s="199"/>
      <c r="T94" s="200"/>
      <c r="AT94" s="194" t="s">
        <v>133</v>
      </c>
      <c r="AU94" s="194" t="s">
        <v>84</v>
      </c>
      <c r="AV94" s="12" t="s">
        <v>127</v>
      </c>
      <c r="AW94" s="12" t="s">
        <v>39</v>
      </c>
      <c r="AX94" s="12" t="s">
        <v>24</v>
      </c>
      <c r="AY94" s="194" t="s">
        <v>120</v>
      </c>
    </row>
    <row r="95" spans="2:65" s="1" customFormat="1" ht="16.5" customHeight="1">
      <c r="B95" s="167"/>
      <c r="C95" s="168" t="s">
        <v>141</v>
      </c>
      <c r="D95" s="168" t="s">
        <v>122</v>
      </c>
      <c r="E95" s="169" t="s">
        <v>142</v>
      </c>
      <c r="F95" s="170" t="s">
        <v>143</v>
      </c>
      <c r="G95" s="171" t="s">
        <v>125</v>
      </c>
      <c r="H95" s="172">
        <v>16</v>
      </c>
      <c r="I95" s="173"/>
      <c r="J95" s="174">
        <f>ROUND(I95*H95,2)</f>
        <v>0</v>
      </c>
      <c r="K95" s="170" t="s">
        <v>126</v>
      </c>
      <c r="L95" s="39"/>
      <c r="M95" s="175" t="s">
        <v>5</v>
      </c>
      <c r="N95" s="176" t="s">
        <v>46</v>
      </c>
      <c r="O95" s="40"/>
      <c r="P95" s="177">
        <f>O95*H95</f>
        <v>0</v>
      </c>
      <c r="Q95" s="177">
        <v>1.269E-2</v>
      </c>
      <c r="R95" s="177">
        <f>Q95*H95</f>
        <v>0.20304</v>
      </c>
      <c r="S95" s="177">
        <v>0</v>
      </c>
      <c r="T95" s="178">
        <f>S95*H95</f>
        <v>0</v>
      </c>
      <c r="AR95" s="22" t="s">
        <v>127</v>
      </c>
      <c r="AT95" s="22" t="s">
        <v>122</v>
      </c>
      <c r="AU95" s="22" t="s">
        <v>84</v>
      </c>
      <c r="AY95" s="22" t="s">
        <v>120</v>
      </c>
      <c r="BE95" s="179">
        <f>IF(N95="základní",J95,0)</f>
        <v>0</v>
      </c>
      <c r="BF95" s="179">
        <f>IF(N95="snížená",J95,0)</f>
        <v>0</v>
      </c>
      <c r="BG95" s="179">
        <f>IF(N95="zákl. přenesená",J95,0)</f>
        <v>0</v>
      </c>
      <c r="BH95" s="179">
        <f>IF(N95="sníž. přenesená",J95,0)</f>
        <v>0</v>
      </c>
      <c r="BI95" s="179">
        <f>IF(N95="nulová",J95,0)</f>
        <v>0</v>
      </c>
      <c r="BJ95" s="22" t="s">
        <v>24</v>
      </c>
      <c r="BK95" s="179">
        <f>ROUND(I95*H95,2)</f>
        <v>0</v>
      </c>
      <c r="BL95" s="22" t="s">
        <v>127</v>
      </c>
      <c r="BM95" s="22" t="s">
        <v>144</v>
      </c>
    </row>
    <row r="96" spans="2:65" s="1" customFormat="1" ht="54">
      <c r="B96" s="39"/>
      <c r="D96" s="180" t="s">
        <v>129</v>
      </c>
      <c r="F96" s="181" t="s">
        <v>145</v>
      </c>
      <c r="I96" s="182"/>
      <c r="L96" s="39"/>
      <c r="M96" s="183"/>
      <c r="N96" s="40"/>
      <c r="O96" s="40"/>
      <c r="P96" s="40"/>
      <c r="Q96" s="40"/>
      <c r="R96" s="40"/>
      <c r="S96" s="40"/>
      <c r="T96" s="68"/>
      <c r="AT96" s="22" t="s">
        <v>129</v>
      </c>
      <c r="AU96" s="22" t="s">
        <v>84</v>
      </c>
    </row>
    <row r="97" spans="2:65" s="1" customFormat="1" ht="81">
      <c r="B97" s="39"/>
      <c r="D97" s="180" t="s">
        <v>131</v>
      </c>
      <c r="F97" s="184" t="s">
        <v>132</v>
      </c>
      <c r="I97" s="182"/>
      <c r="L97" s="39"/>
      <c r="M97" s="183"/>
      <c r="N97" s="40"/>
      <c r="O97" s="40"/>
      <c r="P97" s="40"/>
      <c r="Q97" s="40"/>
      <c r="R97" s="40"/>
      <c r="S97" s="40"/>
      <c r="T97" s="68"/>
      <c r="AT97" s="22" t="s">
        <v>131</v>
      </c>
      <c r="AU97" s="22" t="s">
        <v>84</v>
      </c>
    </row>
    <row r="98" spans="2:65" s="11" customFormat="1" ht="13.5">
      <c r="B98" s="185"/>
      <c r="D98" s="180" t="s">
        <v>133</v>
      </c>
      <c r="E98" s="186" t="s">
        <v>5</v>
      </c>
      <c r="F98" s="187" t="s">
        <v>146</v>
      </c>
      <c r="H98" s="188">
        <v>16</v>
      </c>
      <c r="I98" s="189"/>
      <c r="L98" s="185"/>
      <c r="M98" s="190"/>
      <c r="N98" s="191"/>
      <c r="O98" s="191"/>
      <c r="P98" s="191"/>
      <c r="Q98" s="191"/>
      <c r="R98" s="191"/>
      <c r="S98" s="191"/>
      <c r="T98" s="192"/>
      <c r="AT98" s="186" t="s">
        <v>133</v>
      </c>
      <c r="AU98" s="186" t="s">
        <v>84</v>
      </c>
      <c r="AV98" s="11" t="s">
        <v>84</v>
      </c>
      <c r="AW98" s="11" t="s">
        <v>39</v>
      </c>
      <c r="AX98" s="11" t="s">
        <v>75</v>
      </c>
      <c r="AY98" s="186" t="s">
        <v>120</v>
      </c>
    </row>
    <row r="99" spans="2:65" s="12" customFormat="1" ht="13.5">
      <c r="B99" s="193"/>
      <c r="D99" s="180" t="s">
        <v>133</v>
      </c>
      <c r="E99" s="194" t="s">
        <v>5</v>
      </c>
      <c r="F99" s="195" t="s">
        <v>135</v>
      </c>
      <c r="H99" s="196">
        <v>16</v>
      </c>
      <c r="I99" s="197"/>
      <c r="L99" s="193"/>
      <c r="M99" s="198"/>
      <c r="N99" s="199"/>
      <c r="O99" s="199"/>
      <c r="P99" s="199"/>
      <c r="Q99" s="199"/>
      <c r="R99" s="199"/>
      <c r="S99" s="199"/>
      <c r="T99" s="200"/>
      <c r="AT99" s="194" t="s">
        <v>133</v>
      </c>
      <c r="AU99" s="194" t="s">
        <v>84</v>
      </c>
      <c r="AV99" s="12" t="s">
        <v>127</v>
      </c>
      <c r="AW99" s="12" t="s">
        <v>39</v>
      </c>
      <c r="AX99" s="12" t="s">
        <v>24</v>
      </c>
      <c r="AY99" s="194" t="s">
        <v>120</v>
      </c>
    </row>
    <row r="100" spans="2:65" s="1" customFormat="1" ht="16.5" customHeight="1">
      <c r="B100" s="167"/>
      <c r="C100" s="168" t="s">
        <v>127</v>
      </c>
      <c r="D100" s="168" t="s">
        <v>122</v>
      </c>
      <c r="E100" s="169" t="s">
        <v>147</v>
      </c>
      <c r="F100" s="170" t="s">
        <v>148</v>
      </c>
      <c r="G100" s="171" t="s">
        <v>125</v>
      </c>
      <c r="H100" s="172">
        <v>24</v>
      </c>
      <c r="I100" s="173"/>
      <c r="J100" s="174">
        <f>ROUND(I100*H100,2)</f>
        <v>0</v>
      </c>
      <c r="K100" s="170" t="s">
        <v>126</v>
      </c>
      <c r="L100" s="39"/>
      <c r="M100" s="175" t="s">
        <v>5</v>
      </c>
      <c r="N100" s="176" t="s">
        <v>46</v>
      </c>
      <c r="O100" s="40"/>
      <c r="P100" s="177">
        <f>O100*H100</f>
        <v>0</v>
      </c>
      <c r="Q100" s="177">
        <v>3.6900000000000002E-2</v>
      </c>
      <c r="R100" s="177">
        <f>Q100*H100</f>
        <v>0.88560000000000005</v>
      </c>
      <c r="S100" s="177">
        <v>0</v>
      </c>
      <c r="T100" s="178">
        <f>S100*H100</f>
        <v>0</v>
      </c>
      <c r="AR100" s="22" t="s">
        <v>127</v>
      </c>
      <c r="AT100" s="22" t="s">
        <v>122</v>
      </c>
      <c r="AU100" s="22" t="s">
        <v>84</v>
      </c>
      <c r="AY100" s="22" t="s">
        <v>120</v>
      </c>
      <c r="BE100" s="179">
        <f>IF(N100="základní",J100,0)</f>
        <v>0</v>
      </c>
      <c r="BF100" s="179">
        <f>IF(N100="snížená",J100,0)</f>
        <v>0</v>
      </c>
      <c r="BG100" s="179">
        <f>IF(N100="zákl. přenesená",J100,0)</f>
        <v>0</v>
      </c>
      <c r="BH100" s="179">
        <f>IF(N100="sníž. přenesená",J100,0)</f>
        <v>0</v>
      </c>
      <c r="BI100" s="179">
        <f>IF(N100="nulová",J100,0)</f>
        <v>0</v>
      </c>
      <c r="BJ100" s="22" t="s">
        <v>24</v>
      </c>
      <c r="BK100" s="179">
        <f>ROUND(I100*H100,2)</f>
        <v>0</v>
      </c>
      <c r="BL100" s="22" t="s">
        <v>127</v>
      </c>
      <c r="BM100" s="22" t="s">
        <v>149</v>
      </c>
    </row>
    <row r="101" spans="2:65" s="1" customFormat="1" ht="54">
      <c r="B101" s="39"/>
      <c r="D101" s="180" t="s">
        <v>129</v>
      </c>
      <c r="F101" s="181" t="s">
        <v>150</v>
      </c>
      <c r="I101" s="182"/>
      <c r="L101" s="39"/>
      <c r="M101" s="183"/>
      <c r="N101" s="40"/>
      <c r="O101" s="40"/>
      <c r="P101" s="40"/>
      <c r="Q101" s="40"/>
      <c r="R101" s="40"/>
      <c r="S101" s="40"/>
      <c r="T101" s="68"/>
      <c r="AT101" s="22" t="s">
        <v>129</v>
      </c>
      <c r="AU101" s="22" t="s">
        <v>84</v>
      </c>
    </row>
    <row r="102" spans="2:65" s="1" customFormat="1" ht="81">
      <c r="B102" s="39"/>
      <c r="D102" s="180" t="s">
        <v>131</v>
      </c>
      <c r="F102" s="184" t="s">
        <v>132</v>
      </c>
      <c r="I102" s="182"/>
      <c r="L102" s="39"/>
      <c r="M102" s="183"/>
      <c r="N102" s="40"/>
      <c r="O102" s="40"/>
      <c r="P102" s="40"/>
      <c r="Q102" s="40"/>
      <c r="R102" s="40"/>
      <c r="S102" s="40"/>
      <c r="T102" s="68"/>
      <c r="AT102" s="22" t="s">
        <v>131</v>
      </c>
      <c r="AU102" s="22" t="s">
        <v>84</v>
      </c>
    </row>
    <row r="103" spans="2:65" s="11" customFormat="1" ht="13.5">
      <c r="B103" s="185"/>
      <c r="D103" s="180" t="s">
        <v>133</v>
      </c>
      <c r="E103" s="186" t="s">
        <v>5</v>
      </c>
      <c r="F103" s="187" t="s">
        <v>151</v>
      </c>
      <c r="H103" s="188">
        <v>24</v>
      </c>
      <c r="I103" s="189"/>
      <c r="L103" s="185"/>
      <c r="M103" s="190"/>
      <c r="N103" s="191"/>
      <c r="O103" s="191"/>
      <c r="P103" s="191"/>
      <c r="Q103" s="191"/>
      <c r="R103" s="191"/>
      <c r="S103" s="191"/>
      <c r="T103" s="192"/>
      <c r="AT103" s="186" t="s">
        <v>133</v>
      </c>
      <c r="AU103" s="186" t="s">
        <v>84</v>
      </c>
      <c r="AV103" s="11" t="s">
        <v>84</v>
      </c>
      <c r="AW103" s="11" t="s">
        <v>39</v>
      </c>
      <c r="AX103" s="11" t="s">
        <v>75</v>
      </c>
      <c r="AY103" s="186" t="s">
        <v>120</v>
      </c>
    </row>
    <row r="104" spans="2:65" s="12" customFormat="1" ht="13.5">
      <c r="B104" s="193"/>
      <c r="D104" s="180" t="s">
        <v>133</v>
      </c>
      <c r="E104" s="194" t="s">
        <v>5</v>
      </c>
      <c r="F104" s="195" t="s">
        <v>135</v>
      </c>
      <c r="H104" s="196">
        <v>24</v>
      </c>
      <c r="I104" s="197"/>
      <c r="L104" s="193"/>
      <c r="M104" s="198"/>
      <c r="N104" s="199"/>
      <c r="O104" s="199"/>
      <c r="P104" s="199"/>
      <c r="Q104" s="199"/>
      <c r="R104" s="199"/>
      <c r="S104" s="199"/>
      <c r="T104" s="200"/>
      <c r="AT104" s="194" t="s">
        <v>133</v>
      </c>
      <c r="AU104" s="194" t="s">
        <v>84</v>
      </c>
      <c r="AV104" s="12" t="s">
        <v>127</v>
      </c>
      <c r="AW104" s="12" t="s">
        <v>39</v>
      </c>
      <c r="AX104" s="12" t="s">
        <v>24</v>
      </c>
      <c r="AY104" s="194" t="s">
        <v>120</v>
      </c>
    </row>
    <row r="105" spans="2:65" s="1" customFormat="1" ht="25.5" customHeight="1">
      <c r="B105" s="167"/>
      <c r="C105" s="168" t="s">
        <v>152</v>
      </c>
      <c r="D105" s="168" t="s">
        <v>122</v>
      </c>
      <c r="E105" s="169" t="s">
        <v>153</v>
      </c>
      <c r="F105" s="170" t="s">
        <v>154</v>
      </c>
      <c r="G105" s="171" t="s">
        <v>155</v>
      </c>
      <c r="H105" s="172">
        <v>9.9000000000000005E-2</v>
      </c>
      <c r="I105" s="173"/>
      <c r="J105" s="174">
        <f>ROUND(I105*H105,2)</f>
        <v>0</v>
      </c>
      <c r="K105" s="170" t="s">
        <v>126</v>
      </c>
      <c r="L105" s="39"/>
      <c r="M105" s="175" t="s">
        <v>5</v>
      </c>
      <c r="N105" s="176" t="s">
        <v>46</v>
      </c>
      <c r="O105" s="40"/>
      <c r="P105" s="177">
        <f>O105*H105</f>
        <v>0</v>
      </c>
      <c r="Q105" s="177">
        <v>0</v>
      </c>
      <c r="R105" s="177">
        <f>Q105*H105</f>
        <v>0</v>
      </c>
      <c r="S105" s="177">
        <v>0</v>
      </c>
      <c r="T105" s="178">
        <f>S105*H105</f>
        <v>0</v>
      </c>
      <c r="AR105" s="22" t="s">
        <v>127</v>
      </c>
      <c r="AT105" s="22" t="s">
        <v>122</v>
      </c>
      <c r="AU105" s="22" t="s">
        <v>84</v>
      </c>
      <c r="AY105" s="22" t="s">
        <v>120</v>
      </c>
      <c r="BE105" s="179">
        <f>IF(N105="základní",J105,0)</f>
        <v>0</v>
      </c>
      <c r="BF105" s="179">
        <f>IF(N105="snížená",J105,0)</f>
        <v>0</v>
      </c>
      <c r="BG105" s="179">
        <f>IF(N105="zákl. přenesená",J105,0)</f>
        <v>0</v>
      </c>
      <c r="BH105" s="179">
        <f>IF(N105="sníž. přenesená",J105,0)</f>
        <v>0</v>
      </c>
      <c r="BI105" s="179">
        <f>IF(N105="nulová",J105,0)</f>
        <v>0</v>
      </c>
      <c r="BJ105" s="22" t="s">
        <v>24</v>
      </c>
      <c r="BK105" s="179">
        <f>ROUND(I105*H105,2)</f>
        <v>0</v>
      </c>
      <c r="BL105" s="22" t="s">
        <v>127</v>
      </c>
      <c r="BM105" s="22" t="s">
        <v>156</v>
      </c>
    </row>
    <row r="106" spans="2:65" s="1" customFormat="1" ht="40.5">
      <c r="B106" s="39"/>
      <c r="D106" s="180" t="s">
        <v>129</v>
      </c>
      <c r="F106" s="181" t="s">
        <v>157</v>
      </c>
      <c r="I106" s="182"/>
      <c r="L106" s="39"/>
      <c r="M106" s="183"/>
      <c r="N106" s="40"/>
      <c r="O106" s="40"/>
      <c r="P106" s="40"/>
      <c r="Q106" s="40"/>
      <c r="R106" s="40"/>
      <c r="S106" s="40"/>
      <c r="T106" s="68"/>
      <c r="AT106" s="22" t="s">
        <v>129</v>
      </c>
      <c r="AU106" s="22" t="s">
        <v>84</v>
      </c>
    </row>
    <row r="107" spans="2:65" s="1" customFormat="1" ht="175.5">
      <c r="B107" s="39"/>
      <c r="D107" s="180" t="s">
        <v>131</v>
      </c>
      <c r="F107" s="184" t="s">
        <v>158</v>
      </c>
      <c r="I107" s="182"/>
      <c r="L107" s="39"/>
      <c r="M107" s="183"/>
      <c r="N107" s="40"/>
      <c r="O107" s="40"/>
      <c r="P107" s="40"/>
      <c r="Q107" s="40"/>
      <c r="R107" s="40"/>
      <c r="S107" s="40"/>
      <c r="T107" s="68"/>
      <c r="AT107" s="22" t="s">
        <v>131</v>
      </c>
      <c r="AU107" s="22" t="s">
        <v>84</v>
      </c>
    </row>
    <row r="108" spans="2:65" s="11" customFormat="1" ht="13.5">
      <c r="B108" s="185"/>
      <c r="D108" s="180" t="s">
        <v>133</v>
      </c>
      <c r="E108" s="186" t="s">
        <v>5</v>
      </c>
      <c r="F108" s="187" t="s">
        <v>159</v>
      </c>
      <c r="H108" s="188">
        <v>8.1000000000000003E-2</v>
      </c>
      <c r="I108" s="189"/>
      <c r="L108" s="185"/>
      <c r="M108" s="190"/>
      <c r="N108" s="191"/>
      <c r="O108" s="191"/>
      <c r="P108" s="191"/>
      <c r="Q108" s="191"/>
      <c r="R108" s="191"/>
      <c r="S108" s="191"/>
      <c r="T108" s="192"/>
      <c r="AT108" s="186" t="s">
        <v>133</v>
      </c>
      <c r="AU108" s="186" t="s">
        <v>84</v>
      </c>
      <c r="AV108" s="11" t="s">
        <v>84</v>
      </c>
      <c r="AW108" s="11" t="s">
        <v>39</v>
      </c>
      <c r="AX108" s="11" t="s">
        <v>75</v>
      </c>
      <c r="AY108" s="186" t="s">
        <v>120</v>
      </c>
    </row>
    <row r="109" spans="2:65" s="11" customFormat="1" ht="13.5">
      <c r="B109" s="185"/>
      <c r="D109" s="180" t="s">
        <v>133</v>
      </c>
      <c r="E109" s="186" t="s">
        <v>5</v>
      </c>
      <c r="F109" s="187" t="s">
        <v>160</v>
      </c>
      <c r="H109" s="188">
        <v>1.7999999999999999E-2</v>
      </c>
      <c r="I109" s="189"/>
      <c r="L109" s="185"/>
      <c r="M109" s="190"/>
      <c r="N109" s="191"/>
      <c r="O109" s="191"/>
      <c r="P109" s="191"/>
      <c r="Q109" s="191"/>
      <c r="R109" s="191"/>
      <c r="S109" s="191"/>
      <c r="T109" s="192"/>
      <c r="AT109" s="186" t="s">
        <v>133</v>
      </c>
      <c r="AU109" s="186" t="s">
        <v>84</v>
      </c>
      <c r="AV109" s="11" t="s">
        <v>84</v>
      </c>
      <c r="AW109" s="11" t="s">
        <v>39</v>
      </c>
      <c r="AX109" s="11" t="s">
        <v>75</v>
      </c>
      <c r="AY109" s="186" t="s">
        <v>120</v>
      </c>
    </row>
    <row r="110" spans="2:65" s="12" customFormat="1" ht="13.5">
      <c r="B110" s="193"/>
      <c r="D110" s="180" t="s">
        <v>133</v>
      </c>
      <c r="E110" s="194" t="s">
        <v>5</v>
      </c>
      <c r="F110" s="195" t="s">
        <v>135</v>
      </c>
      <c r="H110" s="196">
        <v>9.9000000000000005E-2</v>
      </c>
      <c r="I110" s="197"/>
      <c r="L110" s="193"/>
      <c r="M110" s="198"/>
      <c r="N110" s="199"/>
      <c r="O110" s="199"/>
      <c r="P110" s="199"/>
      <c r="Q110" s="199"/>
      <c r="R110" s="199"/>
      <c r="S110" s="199"/>
      <c r="T110" s="200"/>
      <c r="AT110" s="194" t="s">
        <v>133</v>
      </c>
      <c r="AU110" s="194" t="s">
        <v>84</v>
      </c>
      <c r="AV110" s="12" t="s">
        <v>127</v>
      </c>
      <c r="AW110" s="12" t="s">
        <v>39</v>
      </c>
      <c r="AX110" s="12" t="s">
        <v>24</v>
      </c>
      <c r="AY110" s="194" t="s">
        <v>120</v>
      </c>
    </row>
    <row r="111" spans="2:65" s="1" customFormat="1" ht="16.5" customHeight="1">
      <c r="B111" s="167"/>
      <c r="C111" s="168" t="s">
        <v>161</v>
      </c>
      <c r="D111" s="168" t="s">
        <v>122</v>
      </c>
      <c r="E111" s="169" t="s">
        <v>162</v>
      </c>
      <c r="F111" s="170" t="s">
        <v>163</v>
      </c>
      <c r="G111" s="171" t="s">
        <v>155</v>
      </c>
      <c r="H111" s="172">
        <v>177.155</v>
      </c>
      <c r="I111" s="173"/>
      <c r="J111" s="174">
        <f>ROUND(I111*H111,2)</f>
        <v>0</v>
      </c>
      <c r="K111" s="170" t="s">
        <v>126</v>
      </c>
      <c r="L111" s="39"/>
      <c r="M111" s="175" t="s">
        <v>5</v>
      </c>
      <c r="N111" s="176" t="s">
        <v>46</v>
      </c>
      <c r="O111" s="40"/>
      <c r="P111" s="177">
        <f>O111*H111</f>
        <v>0</v>
      </c>
      <c r="Q111" s="177">
        <v>0</v>
      </c>
      <c r="R111" s="177">
        <f>Q111*H111</f>
        <v>0</v>
      </c>
      <c r="S111" s="177">
        <v>0</v>
      </c>
      <c r="T111" s="178">
        <f>S111*H111</f>
        <v>0</v>
      </c>
      <c r="AR111" s="22" t="s">
        <v>127</v>
      </c>
      <c r="AT111" s="22" t="s">
        <v>122</v>
      </c>
      <c r="AU111" s="22" t="s">
        <v>84</v>
      </c>
      <c r="AY111" s="22" t="s">
        <v>120</v>
      </c>
      <c r="BE111" s="179">
        <f>IF(N111="základní",J111,0)</f>
        <v>0</v>
      </c>
      <c r="BF111" s="179">
        <f>IF(N111="snížená",J111,0)</f>
        <v>0</v>
      </c>
      <c r="BG111" s="179">
        <f>IF(N111="zákl. přenesená",J111,0)</f>
        <v>0</v>
      </c>
      <c r="BH111" s="179">
        <f>IF(N111="sníž. přenesená",J111,0)</f>
        <v>0</v>
      </c>
      <c r="BI111" s="179">
        <f>IF(N111="nulová",J111,0)</f>
        <v>0</v>
      </c>
      <c r="BJ111" s="22" t="s">
        <v>24</v>
      </c>
      <c r="BK111" s="179">
        <f>ROUND(I111*H111,2)</f>
        <v>0</v>
      </c>
      <c r="BL111" s="22" t="s">
        <v>127</v>
      </c>
      <c r="BM111" s="22" t="s">
        <v>164</v>
      </c>
    </row>
    <row r="112" spans="2:65" s="1" customFormat="1" ht="27">
      <c r="B112" s="39"/>
      <c r="D112" s="180" t="s">
        <v>129</v>
      </c>
      <c r="F112" s="181" t="s">
        <v>165</v>
      </c>
      <c r="I112" s="182"/>
      <c r="L112" s="39"/>
      <c r="M112" s="183"/>
      <c r="N112" s="40"/>
      <c r="O112" s="40"/>
      <c r="P112" s="40"/>
      <c r="Q112" s="40"/>
      <c r="R112" s="40"/>
      <c r="S112" s="40"/>
      <c r="T112" s="68"/>
      <c r="AT112" s="22" t="s">
        <v>129</v>
      </c>
      <c r="AU112" s="22" t="s">
        <v>84</v>
      </c>
    </row>
    <row r="113" spans="2:65" s="1" customFormat="1" ht="175.5">
      <c r="B113" s="39"/>
      <c r="D113" s="180" t="s">
        <v>131</v>
      </c>
      <c r="F113" s="184" t="s">
        <v>166</v>
      </c>
      <c r="I113" s="182"/>
      <c r="L113" s="39"/>
      <c r="M113" s="183"/>
      <c r="N113" s="40"/>
      <c r="O113" s="40"/>
      <c r="P113" s="40"/>
      <c r="Q113" s="40"/>
      <c r="R113" s="40"/>
      <c r="S113" s="40"/>
      <c r="T113" s="68"/>
      <c r="AT113" s="22" t="s">
        <v>131</v>
      </c>
      <c r="AU113" s="22" t="s">
        <v>84</v>
      </c>
    </row>
    <row r="114" spans="2:65" s="11" customFormat="1" ht="13.5">
      <c r="B114" s="185"/>
      <c r="D114" s="180" t="s">
        <v>133</v>
      </c>
      <c r="E114" s="186" t="s">
        <v>5</v>
      </c>
      <c r="F114" s="187" t="s">
        <v>167</v>
      </c>
      <c r="H114" s="188">
        <v>4.95</v>
      </c>
      <c r="I114" s="189"/>
      <c r="L114" s="185"/>
      <c r="M114" s="190"/>
      <c r="N114" s="191"/>
      <c r="O114" s="191"/>
      <c r="P114" s="191"/>
      <c r="Q114" s="191"/>
      <c r="R114" s="191"/>
      <c r="S114" s="191"/>
      <c r="T114" s="192"/>
      <c r="AT114" s="186" t="s">
        <v>133</v>
      </c>
      <c r="AU114" s="186" t="s">
        <v>84</v>
      </c>
      <c r="AV114" s="11" t="s">
        <v>84</v>
      </c>
      <c r="AW114" s="11" t="s">
        <v>39</v>
      </c>
      <c r="AX114" s="11" t="s">
        <v>75</v>
      </c>
      <c r="AY114" s="186" t="s">
        <v>120</v>
      </c>
    </row>
    <row r="115" spans="2:65" s="11" customFormat="1" ht="13.5">
      <c r="B115" s="185"/>
      <c r="D115" s="180" t="s">
        <v>133</v>
      </c>
      <c r="E115" s="186" t="s">
        <v>5</v>
      </c>
      <c r="F115" s="187" t="s">
        <v>168</v>
      </c>
      <c r="H115" s="188">
        <v>22.88</v>
      </c>
      <c r="I115" s="189"/>
      <c r="L115" s="185"/>
      <c r="M115" s="190"/>
      <c r="N115" s="191"/>
      <c r="O115" s="191"/>
      <c r="P115" s="191"/>
      <c r="Q115" s="191"/>
      <c r="R115" s="191"/>
      <c r="S115" s="191"/>
      <c r="T115" s="192"/>
      <c r="AT115" s="186" t="s">
        <v>133</v>
      </c>
      <c r="AU115" s="186" t="s">
        <v>84</v>
      </c>
      <c r="AV115" s="11" t="s">
        <v>84</v>
      </c>
      <c r="AW115" s="11" t="s">
        <v>39</v>
      </c>
      <c r="AX115" s="11" t="s">
        <v>75</v>
      </c>
      <c r="AY115" s="186" t="s">
        <v>120</v>
      </c>
    </row>
    <row r="116" spans="2:65" s="11" customFormat="1" ht="13.5">
      <c r="B116" s="185"/>
      <c r="D116" s="180" t="s">
        <v>133</v>
      </c>
      <c r="E116" s="186" t="s">
        <v>5</v>
      </c>
      <c r="F116" s="187" t="s">
        <v>169</v>
      </c>
      <c r="H116" s="188">
        <v>14.85</v>
      </c>
      <c r="I116" s="189"/>
      <c r="L116" s="185"/>
      <c r="M116" s="190"/>
      <c r="N116" s="191"/>
      <c r="O116" s="191"/>
      <c r="P116" s="191"/>
      <c r="Q116" s="191"/>
      <c r="R116" s="191"/>
      <c r="S116" s="191"/>
      <c r="T116" s="192"/>
      <c r="AT116" s="186" t="s">
        <v>133</v>
      </c>
      <c r="AU116" s="186" t="s">
        <v>84</v>
      </c>
      <c r="AV116" s="11" t="s">
        <v>84</v>
      </c>
      <c r="AW116" s="11" t="s">
        <v>39</v>
      </c>
      <c r="AX116" s="11" t="s">
        <v>75</v>
      </c>
      <c r="AY116" s="186" t="s">
        <v>120</v>
      </c>
    </row>
    <row r="117" spans="2:65" s="11" customFormat="1" ht="13.5">
      <c r="B117" s="185"/>
      <c r="D117" s="180" t="s">
        <v>133</v>
      </c>
      <c r="E117" s="186" t="s">
        <v>5</v>
      </c>
      <c r="F117" s="187" t="s">
        <v>169</v>
      </c>
      <c r="H117" s="188">
        <v>14.85</v>
      </c>
      <c r="I117" s="189"/>
      <c r="L117" s="185"/>
      <c r="M117" s="190"/>
      <c r="N117" s="191"/>
      <c r="O117" s="191"/>
      <c r="P117" s="191"/>
      <c r="Q117" s="191"/>
      <c r="R117" s="191"/>
      <c r="S117" s="191"/>
      <c r="T117" s="192"/>
      <c r="AT117" s="186" t="s">
        <v>133</v>
      </c>
      <c r="AU117" s="186" t="s">
        <v>84</v>
      </c>
      <c r="AV117" s="11" t="s">
        <v>84</v>
      </c>
      <c r="AW117" s="11" t="s">
        <v>39</v>
      </c>
      <c r="AX117" s="11" t="s">
        <v>75</v>
      </c>
      <c r="AY117" s="186" t="s">
        <v>120</v>
      </c>
    </row>
    <row r="118" spans="2:65" s="11" customFormat="1" ht="13.5">
      <c r="B118" s="185"/>
      <c r="D118" s="180" t="s">
        <v>133</v>
      </c>
      <c r="E118" s="186" t="s">
        <v>5</v>
      </c>
      <c r="F118" s="187" t="s">
        <v>170</v>
      </c>
      <c r="H118" s="188">
        <v>29.7</v>
      </c>
      <c r="I118" s="189"/>
      <c r="L118" s="185"/>
      <c r="M118" s="190"/>
      <c r="N118" s="191"/>
      <c r="O118" s="191"/>
      <c r="P118" s="191"/>
      <c r="Q118" s="191"/>
      <c r="R118" s="191"/>
      <c r="S118" s="191"/>
      <c r="T118" s="192"/>
      <c r="AT118" s="186" t="s">
        <v>133</v>
      </c>
      <c r="AU118" s="186" t="s">
        <v>84</v>
      </c>
      <c r="AV118" s="11" t="s">
        <v>84</v>
      </c>
      <c r="AW118" s="11" t="s">
        <v>39</v>
      </c>
      <c r="AX118" s="11" t="s">
        <v>75</v>
      </c>
      <c r="AY118" s="186" t="s">
        <v>120</v>
      </c>
    </row>
    <row r="119" spans="2:65" s="11" customFormat="1" ht="13.5">
      <c r="B119" s="185"/>
      <c r="D119" s="180" t="s">
        <v>133</v>
      </c>
      <c r="E119" s="186" t="s">
        <v>5</v>
      </c>
      <c r="F119" s="187" t="s">
        <v>171</v>
      </c>
      <c r="H119" s="188">
        <v>27.225000000000001</v>
      </c>
      <c r="I119" s="189"/>
      <c r="L119" s="185"/>
      <c r="M119" s="190"/>
      <c r="N119" s="191"/>
      <c r="O119" s="191"/>
      <c r="P119" s="191"/>
      <c r="Q119" s="191"/>
      <c r="R119" s="191"/>
      <c r="S119" s="191"/>
      <c r="T119" s="192"/>
      <c r="AT119" s="186" t="s">
        <v>133</v>
      </c>
      <c r="AU119" s="186" t="s">
        <v>84</v>
      </c>
      <c r="AV119" s="11" t="s">
        <v>84</v>
      </c>
      <c r="AW119" s="11" t="s">
        <v>39</v>
      </c>
      <c r="AX119" s="11" t="s">
        <v>75</v>
      </c>
      <c r="AY119" s="186" t="s">
        <v>120</v>
      </c>
    </row>
    <row r="120" spans="2:65" s="11" customFormat="1" ht="13.5">
      <c r="B120" s="185"/>
      <c r="D120" s="180" t="s">
        <v>133</v>
      </c>
      <c r="E120" s="186" t="s">
        <v>5</v>
      </c>
      <c r="F120" s="187" t="s">
        <v>172</v>
      </c>
      <c r="H120" s="188">
        <v>5.7750000000000004</v>
      </c>
      <c r="I120" s="189"/>
      <c r="L120" s="185"/>
      <c r="M120" s="190"/>
      <c r="N120" s="191"/>
      <c r="O120" s="191"/>
      <c r="P120" s="191"/>
      <c r="Q120" s="191"/>
      <c r="R120" s="191"/>
      <c r="S120" s="191"/>
      <c r="T120" s="192"/>
      <c r="AT120" s="186" t="s">
        <v>133</v>
      </c>
      <c r="AU120" s="186" t="s">
        <v>84</v>
      </c>
      <c r="AV120" s="11" t="s">
        <v>84</v>
      </c>
      <c r="AW120" s="11" t="s">
        <v>39</v>
      </c>
      <c r="AX120" s="11" t="s">
        <v>75</v>
      </c>
      <c r="AY120" s="186" t="s">
        <v>120</v>
      </c>
    </row>
    <row r="121" spans="2:65" s="11" customFormat="1" ht="13.5">
      <c r="B121" s="185"/>
      <c r="D121" s="180" t="s">
        <v>133</v>
      </c>
      <c r="E121" s="186" t="s">
        <v>5</v>
      </c>
      <c r="F121" s="187" t="s">
        <v>173</v>
      </c>
      <c r="H121" s="188">
        <v>2.4750000000000001</v>
      </c>
      <c r="I121" s="189"/>
      <c r="L121" s="185"/>
      <c r="M121" s="190"/>
      <c r="N121" s="191"/>
      <c r="O121" s="191"/>
      <c r="P121" s="191"/>
      <c r="Q121" s="191"/>
      <c r="R121" s="191"/>
      <c r="S121" s="191"/>
      <c r="T121" s="192"/>
      <c r="AT121" s="186" t="s">
        <v>133</v>
      </c>
      <c r="AU121" s="186" t="s">
        <v>84</v>
      </c>
      <c r="AV121" s="11" t="s">
        <v>84</v>
      </c>
      <c r="AW121" s="11" t="s">
        <v>39</v>
      </c>
      <c r="AX121" s="11" t="s">
        <v>75</v>
      </c>
      <c r="AY121" s="186" t="s">
        <v>120</v>
      </c>
    </row>
    <row r="122" spans="2:65" s="11" customFormat="1" ht="13.5">
      <c r="B122" s="185"/>
      <c r="D122" s="180" t="s">
        <v>133</v>
      </c>
      <c r="E122" s="186" t="s">
        <v>5</v>
      </c>
      <c r="F122" s="187" t="s">
        <v>174</v>
      </c>
      <c r="H122" s="188">
        <v>15.675000000000001</v>
      </c>
      <c r="I122" s="189"/>
      <c r="L122" s="185"/>
      <c r="M122" s="190"/>
      <c r="N122" s="191"/>
      <c r="O122" s="191"/>
      <c r="P122" s="191"/>
      <c r="Q122" s="191"/>
      <c r="R122" s="191"/>
      <c r="S122" s="191"/>
      <c r="T122" s="192"/>
      <c r="AT122" s="186" t="s">
        <v>133</v>
      </c>
      <c r="AU122" s="186" t="s">
        <v>84</v>
      </c>
      <c r="AV122" s="11" t="s">
        <v>84</v>
      </c>
      <c r="AW122" s="11" t="s">
        <v>39</v>
      </c>
      <c r="AX122" s="11" t="s">
        <v>75</v>
      </c>
      <c r="AY122" s="186" t="s">
        <v>120</v>
      </c>
    </row>
    <row r="123" spans="2:65" s="11" customFormat="1" ht="13.5">
      <c r="B123" s="185"/>
      <c r="D123" s="180" t="s">
        <v>133</v>
      </c>
      <c r="E123" s="186" t="s">
        <v>5</v>
      </c>
      <c r="F123" s="187" t="s">
        <v>175</v>
      </c>
      <c r="H123" s="188">
        <v>11.55</v>
      </c>
      <c r="I123" s="189"/>
      <c r="L123" s="185"/>
      <c r="M123" s="190"/>
      <c r="N123" s="191"/>
      <c r="O123" s="191"/>
      <c r="P123" s="191"/>
      <c r="Q123" s="191"/>
      <c r="R123" s="191"/>
      <c r="S123" s="191"/>
      <c r="T123" s="192"/>
      <c r="AT123" s="186" t="s">
        <v>133</v>
      </c>
      <c r="AU123" s="186" t="s">
        <v>84</v>
      </c>
      <c r="AV123" s="11" t="s">
        <v>84</v>
      </c>
      <c r="AW123" s="11" t="s">
        <v>39</v>
      </c>
      <c r="AX123" s="11" t="s">
        <v>75</v>
      </c>
      <c r="AY123" s="186" t="s">
        <v>120</v>
      </c>
    </row>
    <row r="124" spans="2:65" s="11" customFormat="1" ht="13.5">
      <c r="B124" s="185"/>
      <c r="D124" s="180" t="s">
        <v>133</v>
      </c>
      <c r="E124" s="186" t="s">
        <v>5</v>
      </c>
      <c r="F124" s="187" t="s">
        <v>176</v>
      </c>
      <c r="H124" s="188">
        <v>24.75</v>
      </c>
      <c r="I124" s="189"/>
      <c r="L124" s="185"/>
      <c r="M124" s="190"/>
      <c r="N124" s="191"/>
      <c r="O124" s="191"/>
      <c r="P124" s="191"/>
      <c r="Q124" s="191"/>
      <c r="R124" s="191"/>
      <c r="S124" s="191"/>
      <c r="T124" s="192"/>
      <c r="AT124" s="186" t="s">
        <v>133</v>
      </c>
      <c r="AU124" s="186" t="s">
        <v>84</v>
      </c>
      <c r="AV124" s="11" t="s">
        <v>84</v>
      </c>
      <c r="AW124" s="11" t="s">
        <v>39</v>
      </c>
      <c r="AX124" s="11" t="s">
        <v>75</v>
      </c>
      <c r="AY124" s="186" t="s">
        <v>120</v>
      </c>
    </row>
    <row r="125" spans="2:65" s="11" customFormat="1" ht="13.5">
      <c r="B125" s="185"/>
      <c r="D125" s="180" t="s">
        <v>133</v>
      </c>
      <c r="E125" s="186" t="s">
        <v>5</v>
      </c>
      <c r="F125" s="187" t="s">
        <v>173</v>
      </c>
      <c r="H125" s="188">
        <v>2.4750000000000001</v>
      </c>
      <c r="I125" s="189"/>
      <c r="L125" s="185"/>
      <c r="M125" s="190"/>
      <c r="N125" s="191"/>
      <c r="O125" s="191"/>
      <c r="P125" s="191"/>
      <c r="Q125" s="191"/>
      <c r="R125" s="191"/>
      <c r="S125" s="191"/>
      <c r="T125" s="192"/>
      <c r="AT125" s="186" t="s">
        <v>133</v>
      </c>
      <c r="AU125" s="186" t="s">
        <v>84</v>
      </c>
      <c r="AV125" s="11" t="s">
        <v>84</v>
      </c>
      <c r="AW125" s="11" t="s">
        <v>39</v>
      </c>
      <c r="AX125" s="11" t="s">
        <v>75</v>
      </c>
      <c r="AY125" s="186" t="s">
        <v>120</v>
      </c>
    </row>
    <row r="126" spans="2:65" s="12" customFormat="1" ht="13.5">
      <c r="B126" s="193"/>
      <c r="D126" s="180" t="s">
        <v>133</v>
      </c>
      <c r="E126" s="194" t="s">
        <v>5</v>
      </c>
      <c r="F126" s="195" t="s">
        <v>135</v>
      </c>
      <c r="H126" s="196">
        <v>177.155</v>
      </c>
      <c r="I126" s="197"/>
      <c r="L126" s="193"/>
      <c r="M126" s="198"/>
      <c r="N126" s="199"/>
      <c r="O126" s="199"/>
      <c r="P126" s="199"/>
      <c r="Q126" s="199"/>
      <c r="R126" s="199"/>
      <c r="S126" s="199"/>
      <c r="T126" s="200"/>
      <c r="AT126" s="194" t="s">
        <v>133</v>
      </c>
      <c r="AU126" s="194" t="s">
        <v>84</v>
      </c>
      <c r="AV126" s="12" t="s">
        <v>127</v>
      </c>
      <c r="AW126" s="12" t="s">
        <v>39</v>
      </c>
      <c r="AX126" s="12" t="s">
        <v>24</v>
      </c>
      <c r="AY126" s="194" t="s">
        <v>120</v>
      </c>
    </row>
    <row r="127" spans="2:65" s="1" customFormat="1" ht="16.5" customHeight="1">
      <c r="B127" s="167"/>
      <c r="C127" s="168" t="s">
        <v>177</v>
      </c>
      <c r="D127" s="168" t="s">
        <v>122</v>
      </c>
      <c r="E127" s="169" t="s">
        <v>178</v>
      </c>
      <c r="F127" s="170" t="s">
        <v>179</v>
      </c>
      <c r="G127" s="171" t="s">
        <v>155</v>
      </c>
      <c r="H127" s="172">
        <v>88.58</v>
      </c>
      <c r="I127" s="173"/>
      <c r="J127" s="174">
        <f>ROUND(I127*H127,2)</f>
        <v>0</v>
      </c>
      <c r="K127" s="170" t="s">
        <v>126</v>
      </c>
      <c r="L127" s="39"/>
      <c r="M127" s="175" t="s">
        <v>5</v>
      </c>
      <c r="N127" s="176" t="s">
        <v>46</v>
      </c>
      <c r="O127" s="40"/>
      <c r="P127" s="177">
        <f>O127*H127</f>
        <v>0</v>
      </c>
      <c r="Q127" s="177">
        <v>0</v>
      </c>
      <c r="R127" s="177">
        <f>Q127*H127</f>
        <v>0</v>
      </c>
      <c r="S127" s="177">
        <v>0</v>
      </c>
      <c r="T127" s="178">
        <f>S127*H127</f>
        <v>0</v>
      </c>
      <c r="AR127" s="22" t="s">
        <v>127</v>
      </c>
      <c r="AT127" s="22" t="s">
        <v>122</v>
      </c>
      <c r="AU127" s="22" t="s">
        <v>84</v>
      </c>
      <c r="AY127" s="22" t="s">
        <v>120</v>
      </c>
      <c r="BE127" s="179">
        <f>IF(N127="základní",J127,0)</f>
        <v>0</v>
      </c>
      <c r="BF127" s="179">
        <f>IF(N127="snížená",J127,0)</f>
        <v>0</v>
      </c>
      <c r="BG127" s="179">
        <f>IF(N127="zákl. přenesená",J127,0)</f>
        <v>0</v>
      </c>
      <c r="BH127" s="179">
        <f>IF(N127="sníž. přenesená",J127,0)</f>
        <v>0</v>
      </c>
      <c r="BI127" s="179">
        <f>IF(N127="nulová",J127,0)</f>
        <v>0</v>
      </c>
      <c r="BJ127" s="22" t="s">
        <v>24</v>
      </c>
      <c r="BK127" s="179">
        <f>ROUND(I127*H127,2)</f>
        <v>0</v>
      </c>
      <c r="BL127" s="22" t="s">
        <v>127</v>
      </c>
      <c r="BM127" s="22" t="s">
        <v>180</v>
      </c>
    </row>
    <row r="128" spans="2:65" s="1" customFormat="1" ht="27">
      <c r="B128" s="39"/>
      <c r="D128" s="180" t="s">
        <v>129</v>
      </c>
      <c r="F128" s="181" t="s">
        <v>181</v>
      </c>
      <c r="I128" s="182"/>
      <c r="L128" s="39"/>
      <c r="M128" s="183"/>
      <c r="N128" s="40"/>
      <c r="O128" s="40"/>
      <c r="P128" s="40"/>
      <c r="Q128" s="40"/>
      <c r="R128" s="40"/>
      <c r="S128" s="40"/>
      <c r="T128" s="68"/>
      <c r="AT128" s="22" t="s">
        <v>129</v>
      </c>
      <c r="AU128" s="22" t="s">
        <v>84</v>
      </c>
    </row>
    <row r="129" spans="2:65" s="1" customFormat="1" ht="175.5">
      <c r="B129" s="39"/>
      <c r="D129" s="180" t="s">
        <v>131</v>
      </c>
      <c r="F129" s="184" t="s">
        <v>166</v>
      </c>
      <c r="I129" s="182"/>
      <c r="L129" s="39"/>
      <c r="M129" s="183"/>
      <c r="N129" s="40"/>
      <c r="O129" s="40"/>
      <c r="P129" s="40"/>
      <c r="Q129" s="40"/>
      <c r="R129" s="40"/>
      <c r="S129" s="40"/>
      <c r="T129" s="68"/>
      <c r="AT129" s="22" t="s">
        <v>131</v>
      </c>
      <c r="AU129" s="22" t="s">
        <v>84</v>
      </c>
    </row>
    <row r="130" spans="2:65" s="11" customFormat="1" ht="13.5">
      <c r="B130" s="185"/>
      <c r="D130" s="180" t="s">
        <v>133</v>
      </c>
      <c r="E130" s="186" t="s">
        <v>5</v>
      </c>
      <c r="F130" s="187" t="s">
        <v>182</v>
      </c>
      <c r="H130" s="188">
        <v>2.4750000000000001</v>
      </c>
      <c r="I130" s="189"/>
      <c r="L130" s="185"/>
      <c r="M130" s="190"/>
      <c r="N130" s="191"/>
      <c r="O130" s="191"/>
      <c r="P130" s="191"/>
      <c r="Q130" s="191"/>
      <c r="R130" s="191"/>
      <c r="S130" s="191"/>
      <c r="T130" s="192"/>
      <c r="AT130" s="186" t="s">
        <v>133</v>
      </c>
      <c r="AU130" s="186" t="s">
        <v>84</v>
      </c>
      <c r="AV130" s="11" t="s">
        <v>84</v>
      </c>
      <c r="AW130" s="11" t="s">
        <v>39</v>
      </c>
      <c r="AX130" s="11" t="s">
        <v>75</v>
      </c>
      <c r="AY130" s="186" t="s">
        <v>120</v>
      </c>
    </row>
    <row r="131" spans="2:65" s="11" customFormat="1" ht="13.5">
      <c r="B131" s="185"/>
      <c r="D131" s="180" t="s">
        <v>133</v>
      </c>
      <c r="E131" s="186" t="s">
        <v>5</v>
      </c>
      <c r="F131" s="187" t="s">
        <v>183</v>
      </c>
      <c r="H131" s="188">
        <v>11.44</v>
      </c>
      <c r="I131" s="189"/>
      <c r="L131" s="185"/>
      <c r="M131" s="190"/>
      <c r="N131" s="191"/>
      <c r="O131" s="191"/>
      <c r="P131" s="191"/>
      <c r="Q131" s="191"/>
      <c r="R131" s="191"/>
      <c r="S131" s="191"/>
      <c r="T131" s="192"/>
      <c r="AT131" s="186" t="s">
        <v>133</v>
      </c>
      <c r="AU131" s="186" t="s">
        <v>84</v>
      </c>
      <c r="AV131" s="11" t="s">
        <v>84</v>
      </c>
      <c r="AW131" s="11" t="s">
        <v>39</v>
      </c>
      <c r="AX131" s="11" t="s">
        <v>75</v>
      </c>
      <c r="AY131" s="186" t="s">
        <v>120</v>
      </c>
    </row>
    <row r="132" spans="2:65" s="11" customFormat="1" ht="13.5">
      <c r="B132" s="185"/>
      <c r="D132" s="180" t="s">
        <v>133</v>
      </c>
      <c r="E132" s="186" t="s">
        <v>5</v>
      </c>
      <c r="F132" s="187" t="s">
        <v>184</v>
      </c>
      <c r="H132" s="188">
        <v>7.4249999999999998</v>
      </c>
      <c r="I132" s="189"/>
      <c r="L132" s="185"/>
      <c r="M132" s="190"/>
      <c r="N132" s="191"/>
      <c r="O132" s="191"/>
      <c r="P132" s="191"/>
      <c r="Q132" s="191"/>
      <c r="R132" s="191"/>
      <c r="S132" s="191"/>
      <c r="T132" s="192"/>
      <c r="AT132" s="186" t="s">
        <v>133</v>
      </c>
      <c r="AU132" s="186" t="s">
        <v>84</v>
      </c>
      <c r="AV132" s="11" t="s">
        <v>84</v>
      </c>
      <c r="AW132" s="11" t="s">
        <v>39</v>
      </c>
      <c r="AX132" s="11" t="s">
        <v>75</v>
      </c>
      <c r="AY132" s="186" t="s">
        <v>120</v>
      </c>
    </row>
    <row r="133" spans="2:65" s="11" customFormat="1" ht="13.5">
      <c r="B133" s="185"/>
      <c r="D133" s="180" t="s">
        <v>133</v>
      </c>
      <c r="E133" s="186" t="s">
        <v>5</v>
      </c>
      <c r="F133" s="187" t="s">
        <v>184</v>
      </c>
      <c r="H133" s="188">
        <v>7.4249999999999998</v>
      </c>
      <c r="I133" s="189"/>
      <c r="L133" s="185"/>
      <c r="M133" s="190"/>
      <c r="N133" s="191"/>
      <c r="O133" s="191"/>
      <c r="P133" s="191"/>
      <c r="Q133" s="191"/>
      <c r="R133" s="191"/>
      <c r="S133" s="191"/>
      <c r="T133" s="192"/>
      <c r="AT133" s="186" t="s">
        <v>133</v>
      </c>
      <c r="AU133" s="186" t="s">
        <v>84</v>
      </c>
      <c r="AV133" s="11" t="s">
        <v>84</v>
      </c>
      <c r="AW133" s="11" t="s">
        <v>39</v>
      </c>
      <c r="AX133" s="11" t="s">
        <v>75</v>
      </c>
      <c r="AY133" s="186" t="s">
        <v>120</v>
      </c>
    </row>
    <row r="134" spans="2:65" s="11" customFormat="1" ht="13.5">
      <c r="B134" s="185"/>
      <c r="D134" s="180" t="s">
        <v>133</v>
      </c>
      <c r="E134" s="186" t="s">
        <v>5</v>
      </c>
      <c r="F134" s="187" t="s">
        <v>185</v>
      </c>
      <c r="H134" s="188">
        <v>14.85</v>
      </c>
      <c r="I134" s="189"/>
      <c r="L134" s="185"/>
      <c r="M134" s="190"/>
      <c r="N134" s="191"/>
      <c r="O134" s="191"/>
      <c r="P134" s="191"/>
      <c r="Q134" s="191"/>
      <c r="R134" s="191"/>
      <c r="S134" s="191"/>
      <c r="T134" s="192"/>
      <c r="AT134" s="186" t="s">
        <v>133</v>
      </c>
      <c r="AU134" s="186" t="s">
        <v>84</v>
      </c>
      <c r="AV134" s="11" t="s">
        <v>84</v>
      </c>
      <c r="AW134" s="11" t="s">
        <v>39</v>
      </c>
      <c r="AX134" s="11" t="s">
        <v>75</v>
      </c>
      <c r="AY134" s="186" t="s">
        <v>120</v>
      </c>
    </row>
    <row r="135" spans="2:65" s="11" customFormat="1" ht="13.5">
      <c r="B135" s="185"/>
      <c r="D135" s="180" t="s">
        <v>133</v>
      </c>
      <c r="E135" s="186" t="s">
        <v>5</v>
      </c>
      <c r="F135" s="187" t="s">
        <v>186</v>
      </c>
      <c r="H135" s="188">
        <v>13.613</v>
      </c>
      <c r="I135" s="189"/>
      <c r="L135" s="185"/>
      <c r="M135" s="190"/>
      <c r="N135" s="191"/>
      <c r="O135" s="191"/>
      <c r="P135" s="191"/>
      <c r="Q135" s="191"/>
      <c r="R135" s="191"/>
      <c r="S135" s="191"/>
      <c r="T135" s="192"/>
      <c r="AT135" s="186" t="s">
        <v>133</v>
      </c>
      <c r="AU135" s="186" t="s">
        <v>84</v>
      </c>
      <c r="AV135" s="11" t="s">
        <v>84</v>
      </c>
      <c r="AW135" s="11" t="s">
        <v>39</v>
      </c>
      <c r="AX135" s="11" t="s">
        <v>75</v>
      </c>
      <c r="AY135" s="186" t="s">
        <v>120</v>
      </c>
    </row>
    <row r="136" spans="2:65" s="11" customFormat="1" ht="13.5">
      <c r="B136" s="185"/>
      <c r="D136" s="180" t="s">
        <v>133</v>
      </c>
      <c r="E136" s="186" t="s">
        <v>5</v>
      </c>
      <c r="F136" s="187" t="s">
        <v>187</v>
      </c>
      <c r="H136" s="188">
        <v>2.8879999999999999</v>
      </c>
      <c r="I136" s="189"/>
      <c r="L136" s="185"/>
      <c r="M136" s="190"/>
      <c r="N136" s="191"/>
      <c r="O136" s="191"/>
      <c r="P136" s="191"/>
      <c r="Q136" s="191"/>
      <c r="R136" s="191"/>
      <c r="S136" s="191"/>
      <c r="T136" s="192"/>
      <c r="AT136" s="186" t="s">
        <v>133</v>
      </c>
      <c r="AU136" s="186" t="s">
        <v>84</v>
      </c>
      <c r="AV136" s="11" t="s">
        <v>84</v>
      </c>
      <c r="AW136" s="11" t="s">
        <v>39</v>
      </c>
      <c r="AX136" s="11" t="s">
        <v>75</v>
      </c>
      <c r="AY136" s="186" t="s">
        <v>120</v>
      </c>
    </row>
    <row r="137" spans="2:65" s="11" customFormat="1" ht="13.5">
      <c r="B137" s="185"/>
      <c r="D137" s="180" t="s">
        <v>133</v>
      </c>
      <c r="E137" s="186" t="s">
        <v>5</v>
      </c>
      <c r="F137" s="187" t="s">
        <v>188</v>
      </c>
      <c r="H137" s="188">
        <v>1.238</v>
      </c>
      <c r="I137" s="189"/>
      <c r="L137" s="185"/>
      <c r="M137" s="190"/>
      <c r="N137" s="191"/>
      <c r="O137" s="191"/>
      <c r="P137" s="191"/>
      <c r="Q137" s="191"/>
      <c r="R137" s="191"/>
      <c r="S137" s="191"/>
      <c r="T137" s="192"/>
      <c r="AT137" s="186" t="s">
        <v>133</v>
      </c>
      <c r="AU137" s="186" t="s">
        <v>84</v>
      </c>
      <c r="AV137" s="11" t="s">
        <v>84</v>
      </c>
      <c r="AW137" s="11" t="s">
        <v>39</v>
      </c>
      <c r="AX137" s="11" t="s">
        <v>75</v>
      </c>
      <c r="AY137" s="186" t="s">
        <v>120</v>
      </c>
    </row>
    <row r="138" spans="2:65" s="11" customFormat="1" ht="13.5">
      <c r="B138" s="185"/>
      <c r="D138" s="180" t="s">
        <v>133</v>
      </c>
      <c r="E138" s="186" t="s">
        <v>5</v>
      </c>
      <c r="F138" s="187" t="s">
        <v>189</v>
      </c>
      <c r="H138" s="188">
        <v>7.8380000000000001</v>
      </c>
      <c r="I138" s="189"/>
      <c r="L138" s="185"/>
      <c r="M138" s="190"/>
      <c r="N138" s="191"/>
      <c r="O138" s="191"/>
      <c r="P138" s="191"/>
      <c r="Q138" s="191"/>
      <c r="R138" s="191"/>
      <c r="S138" s="191"/>
      <c r="T138" s="192"/>
      <c r="AT138" s="186" t="s">
        <v>133</v>
      </c>
      <c r="AU138" s="186" t="s">
        <v>84</v>
      </c>
      <c r="AV138" s="11" t="s">
        <v>84</v>
      </c>
      <c r="AW138" s="11" t="s">
        <v>39</v>
      </c>
      <c r="AX138" s="11" t="s">
        <v>75</v>
      </c>
      <c r="AY138" s="186" t="s">
        <v>120</v>
      </c>
    </row>
    <row r="139" spans="2:65" s="11" customFormat="1" ht="13.5">
      <c r="B139" s="185"/>
      <c r="D139" s="180" t="s">
        <v>133</v>
      </c>
      <c r="E139" s="186" t="s">
        <v>5</v>
      </c>
      <c r="F139" s="187" t="s">
        <v>190</v>
      </c>
      <c r="H139" s="188">
        <v>5.7750000000000004</v>
      </c>
      <c r="I139" s="189"/>
      <c r="L139" s="185"/>
      <c r="M139" s="190"/>
      <c r="N139" s="191"/>
      <c r="O139" s="191"/>
      <c r="P139" s="191"/>
      <c r="Q139" s="191"/>
      <c r="R139" s="191"/>
      <c r="S139" s="191"/>
      <c r="T139" s="192"/>
      <c r="AT139" s="186" t="s">
        <v>133</v>
      </c>
      <c r="AU139" s="186" t="s">
        <v>84</v>
      </c>
      <c r="AV139" s="11" t="s">
        <v>84</v>
      </c>
      <c r="AW139" s="11" t="s">
        <v>39</v>
      </c>
      <c r="AX139" s="11" t="s">
        <v>75</v>
      </c>
      <c r="AY139" s="186" t="s">
        <v>120</v>
      </c>
    </row>
    <row r="140" spans="2:65" s="11" customFormat="1" ht="13.5">
      <c r="B140" s="185"/>
      <c r="D140" s="180" t="s">
        <v>133</v>
      </c>
      <c r="E140" s="186" t="s">
        <v>5</v>
      </c>
      <c r="F140" s="187" t="s">
        <v>191</v>
      </c>
      <c r="H140" s="188">
        <v>12.375</v>
      </c>
      <c r="I140" s="189"/>
      <c r="L140" s="185"/>
      <c r="M140" s="190"/>
      <c r="N140" s="191"/>
      <c r="O140" s="191"/>
      <c r="P140" s="191"/>
      <c r="Q140" s="191"/>
      <c r="R140" s="191"/>
      <c r="S140" s="191"/>
      <c r="T140" s="192"/>
      <c r="AT140" s="186" t="s">
        <v>133</v>
      </c>
      <c r="AU140" s="186" t="s">
        <v>84</v>
      </c>
      <c r="AV140" s="11" t="s">
        <v>84</v>
      </c>
      <c r="AW140" s="11" t="s">
        <v>39</v>
      </c>
      <c r="AX140" s="11" t="s">
        <v>75</v>
      </c>
      <c r="AY140" s="186" t="s">
        <v>120</v>
      </c>
    </row>
    <row r="141" spans="2:65" s="11" customFormat="1" ht="13.5">
      <c r="B141" s="185"/>
      <c r="D141" s="180" t="s">
        <v>133</v>
      </c>
      <c r="E141" s="186" t="s">
        <v>5</v>
      </c>
      <c r="F141" s="187" t="s">
        <v>188</v>
      </c>
      <c r="H141" s="188">
        <v>1.238</v>
      </c>
      <c r="I141" s="189"/>
      <c r="L141" s="185"/>
      <c r="M141" s="190"/>
      <c r="N141" s="191"/>
      <c r="O141" s="191"/>
      <c r="P141" s="191"/>
      <c r="Q141" s="191"/>
      <c r="R141" s="191"/>
      <c r="S141" s="191"/>
      <c r="T141" s="192"/>
      <c r="AT141" s="186" t="s">
        <v>133</v>
      </c>
      <c r="AU141" s="186" t="s">
        <v>84</v>
      </c>
      <c r="AV141" s="11" t="s">
        <v>84</v>
      </c>
      <c r="AW141" s="11" t="s">
        <v>39</v>
      </c>
      <c r="AX141" s="11" t="s">
        <v>75</v>
      </c>
      <c r="AY141" s="186" t="s">
        <v>120</v>
      </c>
    </row>
    <row r="142" spans="2:65" s="12" customFormat="1" ht="13.5">
      <c r="B142" s="193"/>
      <c r="D142" s="180" t="s">
        <v>133</v>
      </c>
      <c r="E142" s="194" t="s">
        <v>5</v>
      </c>
      <c r="F142" s="195" t="s">
        <v>135</v>
      </c>
      <c r="H142" s="196">
        <v>88.58</v>
      </c>
      <c r="I142" s="197"/>
      <c r="L142" s="193"/>
      <c r="M142" s="198"/>
      <c r="N142" s="199"/>
      <c r="O142" s="199"/>
      <c r="P142" s="199"/>
      <c r="Q142" s="199"/>
      <c r="R142" s="199"/>
      <c r="S142" s="199"/>
      <c r="T142" s="200"/>
      <c r="AT142" s="194" t="s">
        <v>133</v>
      </c>
      <c r="AU142" s="194" t="s">
        <v>84</v>
      </c>
      <c r="AV142" s="12" t="s">
        <v>127</v>
      </c>
      <c r="AW142" s="12" t="s">
        <v>39</v>
      </c>
      <c r="AX142" s="12" t="s">
        <v>24</v>
      </c>
      <c r="AY142" s="194" t="s">
        <v>120</v>
      </c>
    </row>
    <row r="143" spans="2:65" s="1" customFormat="1" ht="16.5" customHeight="1">
      <c r="B143" s="167"/>
      <c r="C143" s="168" t="s">
        <v>192</v>
      </c>
      <c r="D143" s="168" t="s">
        <v>122</v>
      </c>
      <c r="E143" s="169" t="s">
        <v>193</v>
      </c>
      <c r="F143" s="170" t="s">
        <v>194</v>
      </c>
      <c r="G143" s="171" t="s">
        <v>195</v>
      </c>
      <c r="H143" s="172">
        <v>322.10000000000002</v>
      </c>
      <c r="I143" s="173"/>
      <c r="J143" s="174">
        <f>ROUND(I143*H143,2)</f>
        <v>0</v>
      </c>
      <c r="K143" s="170" t="s">
        <v>126</v>
      </c>
      <c r="L143" s="39"/>
      <c r="M143" s="175" t="s">
        <v>5</v>
      </c>
      <c r="N143" s="176" t="s">
        <v>46</v>
      </c>
      <c r="O143" s="40"/>
      <c r="P143" s="177">
        <f>O143*H143</f>
        <v>0</v>
      </c>
      <c r="Q143" s="177">
        <v>8.4000000000000003E-4</v>
      </c>
      <c r="R143" s="177">
        <f>Q143*H143</f>
        <v>0.27056400000000003</v>
      </c>
      <c r="S143" s="177">
        <v>0</v>
      </c>
      <c r="T143" s="178">
        <f>S143*H143</f>
        <v>0</v>
      </c>
      <c r="AR143" s="22" t="s">
        <v>127</v>
      </c>
      <c r="AT143" s="22" t="s">
        <v>122</v>
      </c>
      <c r="AU143" s="22" t="s">
        <v>84</v>
      </c>
      <c r="AY143" s="22" t="s">
        <v>120</v>
      </c>
      <c r="BE143" s="179">
        <f>IF(N143="základní",J143,0)</f>
        <v>0</v>
      </c>
      <c r="BF143" s="179">
        <f>IF(N143="snížená",J143,0)</f>
        <v>0</v>
      </c>
      <c r="BG143" s="179">
        <f>IF(N143="zákl. přenesená",J143,0)</f>
        <v>0</v>
      </c>
      <c r="BH143" s="179">
        <f>IF(N143="sníž. přenesená",J143,0)</f>
        <v>0</v>
      </c>
      <c r="BI143" s="179">
        <f>IF(N143="nulová",J143,0)</f>
        <v>0</v>
      </c>
      <c r="BJ143" s="22" t="s">
        <v>24</v>
      </c>
      <c r="BK143" s="179">
        <f>ROUND(I143*H143,2)</f>
        <v>0</v>
      </c>
      <c r="BL143" s="22" t="s">
        <v>127</v>
      </c>
      <c r="BM143" s="22" t="s">
        <v>196</v>
      </c>
    </row>
    <row r="144" spans="2:65" s="1" customFormat="1" ht="27">
      <c r="B144" s="39"/>
      <c r="D144" s="180" t="s">
        <v>129</v>
      </c>
      <c r="F144" s="181" t="s">
        <v>197</v>
      </c>
      <c r="I144" s="182"/>
      <c r="L144" s="39"/>
      <c r="M144" s="183"/>
      <c r="N144" s="40"/>
      <c r="O144" s="40"/>
      <c r="P144" s="40"/>
      <c r="Q144" s="40"/>
      <c r="R144" s="40"/>
      <c r="S144" s="40"/>
      <c r="T144" s="68"/>
      <c r="AT144" s="22" t="s">
        <v>129</v>
      </c>
      <c r="AU144" s="22" t="s">
        <v>84</v>
      </c>
    </row>
    <row r="145" spans="2:65" s="1" customFormat="1" ht="148.5">
      <c r="B145" s="39"/>
      <c r="D145" s="180" t="s">
        <v>131</v>
      </c>
      <c r="F145" s="184" t="s">
        <v>198</v>
      </c>
      <c r="I145" s="182"/>
      <c r="L145" s="39"/>
      <c r="M145" s="183"/>
      <c r="N145" s="40"/>
      <c r="O145" s="40"/>
      <c r="P145" s="40"/>
      <c r="Q145" s="40"/>
      <c r="R145" s="40"/>
      <c r="S145" s="40"/>
      <c r="T145" s="68"/>
      <c r="AT145" s="22" t="s">
        <v>131</v>
      </c>
      <c r="AU145" s="22" t="s">
        <v>84</v>
      </c>
    </row>
    <row r="146" spans="2:65" s="11" customFormat="1" ht="13.5">
      <c r="B146" s="185"/>
      <c r="D146" s="180" t="s">
        <v>133</v>
      </c>
      <c r="E146" s="186" t="s">
        <v>5</v>
      </c>
      <c r="F146" s="187" t="s">
        <v>199</v>
      </c>
      <c r="H146" s="188">
        <v>9</v>
      </c>
      <c r="I146" s="189"/>
      <c r="L146" s="185"/>
      <c r="M146" s="190"/>
      <c r="N146" s="191"/>
      <c r="O146" s="191"/>
      <c r="P146" s="191"/>
      <c r="Q146" s="191"/>
      <c r="R146" s="191"/>
      <c r="S146" s="191"/>
      <c r="T146" s="192"/>
      <c r="AT146" s="186" t="s">
        <v>133</v>
      </c>
      <c r="AU146" s="186" t="s">
        <v>84</v>
      </c>
      <c r="AV146" s="11" t="s">
        <v>84</v>
      </c>
      <c r="AW146" s="11" t="s">
        <v>39</v>
      </c>
      <c r="AX146" s="11" t="s">
        <v>75</v>
      </c>
      <c r="AY146" s="186" t="s">
        <v>120</v>
      </c>
    </row>
    <row r="147" spans="2:65" s="11" customFormat="1" ht="13.5">
      <c r="B147" s="185"/>
      <c r="D147" s="180" t="s">
        <v>133</v>
      </c>
      <c r="E147" s="186" t="s">
        <v>5</v>
      </c>
      <c r="F147" s="187" t="s">
        <v>200</v>
      </c>
      <c r="H147" s="188">
        <v>41.6</v>
      </c>
      <c r="I147" s="189"/>
      <c r="L147" s="185"/>
      <c r="M147" s="190"/>
      <c r="N147" s="191"/>
      <c r="O147" s="191"/>
      <c r="P147" s="191"/>
      <c r="Q147" s="191"/>
      <c r="R147" s="191"/>
      <c r="S147" s="191"/>
      <c r="T147" s="192"/>
      <c r="AT147" s="186" t="s">
        <v>133</v>
      </c>
      <c r="AU147" s="186" t="s">
        <v>84</v>
      </c>
      <c r="AV147" s="11" t="s">
        <v>84</v>
      </c>
      <c r="AW147" s="11" t="s">
        <v>39</v>
      </c>
      <c r="AX147" s="11" t="s">
        <v>75</v>
      </c>
      <c r="AY147" s="186" t="s">
        <v>120</v>
      </c>
    </row>
    <row r="148" spans="2:65" s="11" customFormat="1" ht="13.5">
      <c r="B148" s="185"/>
      <c r="D148" s="180" t="s">
        <v>133</v>
      </c>
      <c r="E148" s="186" t="s">
        <v>5</v>
      </c>
      <c r="F148" s="187" t="s">
        <v>201</v>
      </c>
      <c r="H148" s="188">
        <v>27</v>
      </c>
      <c r="I148" s="189"/>
      <c r="L148" s="185"/>
      <c r="M148" s="190"/>
      <c r="N148" s="191"/>
      <c r="O148" s="191"/>
      <c r="P148" s="191"/>
      <c r="Q148" s="191"/>
      <c r="R148" s="191"/>
      <c r="S148" s="191"/>
      <c r="T148" s="192"/>
      <c r="AT148" s="186" t="s">
        <v>133</v>
      </c>
      <c r="AU148" s="186" t="s">
        <v>84</v>
      </c>
      <c r="AV148" s="11" t="s">
        <v>84</v>
      </c>
      <c r="AW148" s="11" t="s">
        <v>39</v>
      </c>
      <c r="AX148" s="11" t="s">
        <v>75</v>
      </c>
      <c r="AY148" s="186" t="s">
        <v>120</v>
      </c>
    </row>
    <row r="149" spans="2:65" s="11" customFormat="1" ht="13.5">
      <c r="B149" s="185"/>
      <c r="D149" s="180" t="s">
        <v>133</v>
      </c>
      <c r="E149" s="186" t="s">
        <v>5</v>
      </c>
      <c r="F149" s="187" t="s">
        <v>201</v>
      </c>
      <c r="H149" s="188">
        <v>27</v>
      </c>
      <c r="I149" s="189"/>
      <c r="L149" s="185"/>
      <c r="M149" s="190"/>
      <c r="N149" s="191"/>
      <c r="O149" s="191"/>
      <c r="P149" s="191"/>
      <c r="Q149" s="191"/>
      <c r="R149" s="191"/>
      <c r="S149" s="191"/>
      <c r="T149" s="192"/>
      <c r="AT149" s="186" t="s">
        <v>133</v>
      </c>
      <c r="AU149" s="186" t="s">
        <v>84</v>
      </c>
      <c r="AV149" s="11" t="s">
        <v>84</v>
      </c>
      <c r="AW149" s="11" t="s">
        <v>39</v>
      </c>
      <c r="AX149" s="11" t="s">
        <v>75</v>
      </c>
      <c r="AY149" s="186" t="s">
        <v>120</v>
      </c>
    </row>
    <row r="150" spans="2:65" s="11" customFormat="1" ht="13.5">
      <c r="B150" s="185"/>
      <c r="D150" s="180" t="s">
        <v>133</v>
      </c>
      <c r="E150" s="186" t="s">
        <v>5</v>
      </c>
      <c r="F150" s="187" t="s">
        <v>202</v>
      </c>
      <c r="H150" s="188">
        <v>54</v>
      </c>
      <c r="I150" s="189"/>
      <c r="L150" s="185"/>
      <c r="M150" s="190"/>
      <c r="N150" s="191"/>
      <c r="O150" s="191"/>
      <c r="P150" s="191"/>
      <c r="Q150" s="191"/>
      <c r="R150" s="191"/>
      <c r="S150" s="191"/>
      <c r="T150" s="192"/>
      <c r="AT150" s="186" t="s">
        <v>133</v>
      </c>
      <c r="AU150" s="186" t="s">
        <v>84</v>
      </c>
      <c r="AV150" s="11" t="s">
        <v>84</v>
      </c>
      <c r="AW150" s="11" t="s">
        <v>39</v>
      </c>
      <c r="AX150" s="11" t="s">
        <v>75</v>
      </c>
      <c r="AY150" s="186" t="s">
        <v>120</v>
      </c>
    </row>
    <row r="151" spans="2:65" s="11" customFormat="1" ht="13.5">
      <c r="B151" s="185"/>
      <c r="D151" s="180" t="s">
        <v>133</v>
      </c>
      <c r="E151" s="186" t="s">
        <v>5</v>
      </c>
      <c r="F151" s="187" t="s">
        <v>203</v>
      </c>
      <c r="H151" s="188">
        <v>49.5</v>
      </c>
      <c r="I151" s="189"/>
      <c r="L151" s="185"/>
      <c r="M151" s="190"/>
      <c r="N151" s="191"/>
      <c r="O151" s="191"/>
      <c r="P151" s="191"/>
      <c r="Q151" s="191"/>
      <c r="R151" s="191"/>
      <c r="S151" s="191"/>
      <c r="T151" s="192"/>
      <c r="AT151" s="186" t="s">
        <v>133</v>
      </c>
      <c r="AU151" s="186" t="s">
        <v>84</v>
      </c>
      <c r="AV151" s="11" t="s">
        <v>84</v>
      </c>
      <c r="AW151" s="11" t="s">
        <v>39</v>
      </c>
      <c r="AX151" s="11" t="s">
        <v>75</v>
      </c>
      <c r="AY151" s="186" t="s">
        <v>120</v>
      </c>
    </row>
    <row r="152" spans="2:65" s="11" customFormat="1" ht="13.5">
      <c r="B152" s="185"/>
      <c r="D152" s="180" t="s">
        <v>133</v>
      </c>
      <c r="E152" s="186" t="s">
        <v>5</v>
      </c>
      <c r="F152" s="187" t="s">
        <v>204</v>
      </c>
      <c r="H152" s="188">
        <v>10.5</v>
      </c>
      <c r="I152" s="189"/>
      <c r="L152" s="185"/>
      <c r="M152" s="190"/>
      <c r="N152" s="191"/>
      <c r="O152" s="191"/>
      <c r="P152" s="191"/>
      <c r="Q152" s="191"/>
      <c r="R152" s="191"/>
      <c r="S152" s="191"/>
      <c r="T152" s="192"/>
      <c r="AT152" s="186" t="s">
        <v>133</v>
      </c>
      <c r="AU152" s="186" t="s">
        <v>84</v>
      </c>
      <c r="AV152" s="11" t="s">
        <v>84</v>
      </c>
      <c r="AW152" s="11" t="s">
        <v>39</v>
      </c>
      <c r="AX152" s="11" t="s">
        <v>75</v>
      </c>
      <c r="AY152" s="186" t="s">
        <v>120</v>
      </c>
    </row>
    <row r="153" spans="2:65" s="11" customFormat="1" ht="13.5">
      <c r="B153" s="185"/>
      <c r="D153" s="180" t="s">
        <v>133</v>
      </c>
      <c r="E153" s="186" t="s">
        <v>5</v>
      </c>
      <c r="F153" s="187" t="s">
        <v>205</v>
      </c>
      <c r="H153" s="188">
        <v>4.5</v>
      </c>
      <c r="I153" s="189"/>
      <c r="L153" s="185"/>
      <c r="M153" s="190"/>
      <c r="N153" s="191"/>
      <c r="O153" s="191"/>
      <c r="P153" s="191"/>
      <c r="Q153" s="191"/>
      <c r="R153" s="191"/>
      <c r="S153" s="191"/>
      <c r="T153" s="192"/>
      <c r="AT153" s="186" t="s">
        <v>133</v>
      </c>
      <c r="AU153" s="186" t="s">
        <v>84</v>
      </c>
      <c r="AV153" s="11" t="s">
        <v>84</v>
      </c>
      <c r="AW153" s="11" t="s">
        <v>39</v>
      </c>
      <c r="AX153" s="11" t="s">
        <v>75</v>
      </c>
      <c r="AY153" s="186" t="s">
        <v>120</v>
      </c>
    </row>
    <row r="154" spans="2:65" s="11" customFormat="1" ht="13.5">
      <c r="B154" s="185"/>
      <c r="D154" s="180" t="s">
        <v>133</v>
      </c>
      <c r="E154" s="186" t="s">
        <v>5</v>
      </c>
      <c r="F154" s="187" t="s">
        <v>206</v>
      </c>
      <c r="H154" s="188">
        <v>28.5</v>
      </c>
      <c r="I154" s="189"/>
      <c r="L154" s="185"/>
      <c r="M154" s="190"/>
      <c r="N154" s="191"/>
      <c r="O154" s="191"/>
      <c r="P154" s="191"/>
      <c r="Q154" s="191"/>
      <c r="R154" s="191"/>
      <c r="S154" s="191"/>
      <c r="T154" s="192"/>
      <c r="AT154" s="186" t="s">
        <v>133</v>
      </c>
      <c r="AU154" s="186" t="s">
        <v>84</v>
      </c>
      <c r="AV154" s="11" t="s">
        <v>84</v>
      </c>
      <c r="AW154" s="11" t="s">
        <v>39</v>
      </c>
      <c r="AX154" s="11" t="s">
        <v>75</v>
      </c>
      <c r="AY154" s="186" t="s">
        <v>120</v>
      </c>
    </row>
    <row r="155" spans="2:65" s="11" customFormat="1" ht="13.5">
      <c r="B155" s="185"/>
      <c r="D155" s="180" t="s">
        <v>133</v>
      </c>
      <c r="E155" s="186" t="s">
        <v>5</v>
      </c>
      <c r="F155" s="187" t="s">
        <v>207</v>
      </c>
      <c r="H155" s="188">
        <v>21</v>
      </c>
      <c r="I155" s="189"/>
      <c r="L155" s="185"/>
      <c r="M155" s="190"/>
      <c r="N155" s="191"/>
      <c r="O155" s="191"/>
      <c r="P155" s="191"/>
      <c r="Q155" s="191"/>
      <c r="R155" s="191"/>
      <c r="S155" s="191"/>
      <c r="T155" s="192"/>
      <c r="AT155" s="186" t="s">
        <v>133</v>
      </c>
      <c r="AU155" s="186" t="s">
        <v>84</v>
      </c>
      <c r="AV155" s="11" t="s">
        <v>84</v>
      </c>
      <c r="AW155" s="11" t="s">
        <v>39</v>
      </c>
      <c r="AX155" s="11" t="s">
        <v>75</v>
      </c>
      <c r="AY155" s="186" t="s">
        <v>120</v>
      </c>
    </row>
    <row r="156" spans="2:65" s="11" customFormat="1" ht="13.5">
      <c r="B156" s="185"/>
      <c r="D156" s="180" t="s">
        <v>133</v>
      </c>
      <c r="E156" s="186" t="s">
        <v>5</v>
      </c>
      <c r="F156" s="187" t="s">
        <v>208</v>
      </c>
      <c r="H156" s="188">
        <v>45</v>
      </c>
      <c r="I156" s="189"/>
      <c r="L156" s="185"/>
      <c r="M156" s="190"/>
      <c r="N156" s="191"/>
      <c r="O156" s="191"/>
      <c r="P156" s="191"/>
      <c r="Q156" s="191"/>
      <c r="R156" s="191"/>
      <c r="S156" s="191"/>
      <c r="T156" s="192"/>
      <c r="AT156" s="186" t="s">
        <v>133</v>
      </c>
      <c r="AU156" s="186" t="s">
        <v>84</v>
      </c>
      <c r="AV156" s="11" t="s">
        <v>84</v>
      </c>
      <c r="AW156" s="11" t="s">
        <v>39</v>
      </c>
      <c r="AX156" s="11" t="s">
        <v>75</v>
      </c>
      <c r="AY156" s="186" t="s">
        <v>120</v>
      </c>
    </row>
    <row r="157" spans="2:65" s="11" customFormat="1" ht="13.5">
      <c r="B157" s="185"/>
      <c r="D157" s="180" t="s">
        <v>133</v>
      </c>
      <c r="E157" s="186" t="s">
        <v>5</v>
      </c>
      <c r="F157" s="187" t="s">
        <v>205</v>
      </c>
      <c r="H157" s="188">
        <v>4.5</v>
      </c>
      <c r="I157" s="189"/>
      <c r="L157" s="185"/>
      <c r="M157" s="190"/>
      <c r="N157" s="191"/>
      <c r="O157" s="191"/>
      <c r="P157" s="191"/>
      <c r="Q157" s="191"/>
      <c r="R157" s="191"/>
      <c r="S157" s="191"/>
      <c r="T157" s="192"/>
      <c r="AT157" s="186" t="s">
        <v>133</v>
      </c>
      <c r="AU157" s="186" t="s">
        <v>84</v>
      </c>
      <c r="AV157" s="11" t="s">
        <v>84</v>
      </c>
      <c r="AW157" s="11" t="s">
        <v>39</v>
      </c>
      <c r="AX157" s="11" t="s">
        <v>75</v>
      </c>
      <c r="AY157" s="186" t="s">
        <v>120</v>
      </c>
    </row>
    <row r="158" spans="2:65" s="12" customFormat="1" ht="13.5">
      <c r="B158" s="193"/>
      <c r="D158" s="180" t="s">
        <v>133</v>
      </c>
      <c r="E158" s="194" t="s">
        <v>5</v>
      </c>
      <c r="F158" s="195" t="s">
        <v>135</v>
      </c>
      <c r="H158" s="196">
        <v>322.10000000000002</v>
      </c>
      <c r="I158" s="197"/>
      <c r="L158" s="193"/>
      <c r="M158" s="198"/>
      <c r="N158" s="199"/>
      <c r="O158" s="199"/>
      <c r="P158" s="199"/>
      <c r="Q158" s="199"/>
      <c r="R158" s="199"/>
      <c r="S158" s="199"/>
      <c r="T158" s="200"/>
      <c r="AT158" s="194" t="s">
        <v>133</v>
      </c>
      <c r="AU158" s="194" t="s">
        <v>84</v>
      </c>
      <c r="AV158" s="12" t="s">
        <v>127</v>
      </c>
      <c r="AW158" s="12" t="s">
        <v>39</v>
      </c>
      <c r="AX158" s="12" t="s">
        <v>24</v>
      </c>
      <c r="AY158" s="194" t="s">
        <v>120</v>
      </c>
    </row>
    <row r="159" spans="2:65" s="1" customFormat="1" ht="16.5" customHeight="1">
      <c r="B159" s="167"/>
      <c r="C159" s="168" t="s">
        <v>209</v>
      </c>
      <c r="D159" s="168" t="s">
        <v>122</v>
      </c>
      <c r="E159" s="169" t="s">
        <v>210</v>
      </c>
      <c r="F159" s="170" t="s">
        <v>211</v>
      </c>
      <c r="G159" s="171" t="s">
        <v>195</v>
      </c>
      <c r="H159" s="172">
        <v>322.10000000000002</v>
      </c>
      <c r="I159" s="173"/>
      <c r="J159" s="174">
        <f>ROUND(I159*H159,2)</f>
        <v>0</v>
      </c>
      <c r="K159" s="170" t="s">
        <v>126</v>
      </c>
      <c r="L159" s="39"/>
      <c r="M159" s="175" t="s">
        <v>5</v>
      </c>
      <c r="N159" s="176" t="s">
        <v>46</v>
      </c>
      <c r="O159" s="40"/>
      <c r="P159" s="177">
        <f>O159*H159</f>
        <v>0</v>
      </c>
      <c r="Q159" s="177">
        <v>0</v>
      </c>
      <c r="R159" s="177">
        <f>Q159*H159</f>
        <v>0</v>
      </c>
      <c r="S159" s="177">
        <v>0</v>
      </c>
      <c r="T159" s="178">
        <f>S159*H159</f>
        <v>0</v>
      </c>
      <c r="AR159" s="22" t="s">
        <v>127</v>
      </c>
      <c r="AT159" s="22" t="s">
        <v>122</v>
      </c>
      <c r="AU159" s="22" t="s">
        <v>84</v>
      </c>
      <c r="AY159" s="22" t="s">
        <v>120</v>
      </c>
      <c r="BE159" s="179">
        <f>IF(N159="základní",J159,0)</f>
        <v>0</v>
      </c>
      <c r="BF159" s="179">
        <f>IF(N159="snížená",J159,0)</f>
        <v>0</v>
      </c>
      <c r="BG159" s="179">
        <f>IF(N159="zákl. přenesená",J159,0)</f>
        <v>0</v>
      </c>
      <c r="BH159" s="179">
        <f>IF(N159="sníž. přenesená",J159,0)</f>
        <v>0</v>
      </c>
      <c r="BI159" s="179">
        <f>IF(N159="nulová",J159,0)</f>
        <v>0</v>
      </c>
      <c r="BJ159" s="22" t="s">
        <v>24</v>
      </c>
      <c r="BK159" s="179">
        <f>ROUND(I159*H159,2)</f>
        <v>0</v>
      </c>
      <c r="BL159" s="22" t="s">
        <v>127</v>
      </c>
      <c r="BM159" s="22" t="s">
        <v>212</v>
      </c>
    </row>
    <row r="160" spans="2:65" s="1" customFormat="1" ht="27">
      <c r="B160" s="39"/>
      <c r="D160" s="180" t="s">
        <v>129</v>
      </c>
      <c r="F160" s="181" t="s">
        <v>213</v>
      </c>
      <c r="I160" s="182"/>
      <c r="L160" s="39"/>
      <c r="M160" s="183"/>
      <c r="N160" s="40"/>
      <c r="O160" s="40"/>
      <c r="P160" s="40"/>
      <c r="Q160" s="40"/>
      <c r="R160" s="40"/>
      <c r="S160" s="40"/>
      <c r="T160" s="68"/>
      <c r="AT160" s="22" t="s">
        <v>129</v>
      </c>
      <c r="AU160" s="22" t="s">
        <v>84</v>
      </c>
    </row>
    <row r="161" spans="2:65" s="11" customFormat="1" ht="13.5">
      <c r="B161" s="185"/>
      <c r="D161" s="180" t="s">
        <v>133</v>
      </c>
      <c r="E161" s="186" t="s">
        <v>5</v>
      </c>
      <c r="F161" s="187" t="s">
        <v>199</v>
      </c>
      <c r="H161" s="188">
        <v>9</v>
      </c>
      <c r="I161" s="189"/>
      <c r="L161" s="185"/>
      <c r="M161" s="190"/>
      <c r="N161" s="191"/>
      <c r="O161" s="191"/>
      <c r="P161" s="191"/>
      <c r="Q161" s="191"/>
      <c r="R161" s="191"/>
      <c r="S161" s="191"/>
      <c r="T161" s="192"/>
      <c r="AT161" s="186" t="s">
        <v>133</v>
      </c>
      <c r="AU161" s="186" t="s">
        <v>84</v>
      </c>
      <c r="AV161" s="11" t="s">
        <v>84</v>
      </c>
      <c r="AW161" s="11" t="s">
        <v>39</v>
      </c>
      <c r="AX161" s="11" t="s">
        <v>75</v>
      </c>
      <c r="AY161" s="186" t="s">
        <v>120</v>
      </c>
    </row>
    <row r="162" spans="2:65" s="11" customFormat="1" ht="13.5">
      <c r="B162" s="185"/>
      <c r="D162" s="180" t="s">
        <v>133</v>
      </c>
      <c r="E162" s="186" t="s">
        <v>5</v>
      </c>
      <c r="F162" s="187" t="s">
        <v>200</v>
      </c>
      <c r="H162" s="188">
        <v>41.6</v>
      </c>
      <c r="I162" s="189"/>
      <c r="L162" s="185"/>
      <c r="M162" s="190"/>
      <c r="N162" s="191"/>
      <c r="O162" s="191"/>
      <c r="P162" s="191"/>
      <c r="Q162" s="191"/>
      <c r="R162" s="191"/>
      <c r="S162" s="191"/>
      <c r="T162" s="192"/>
      <c r="AT162" s="186" t="s">
        <v>133</v>
      </c>
      <c r="AU162" s="186" t="s">
        <v>84</v>
      </c>
      <c r="AV162" s="11" t="s">
        <v>84</v>
      </c>
      <c r="AW162" s="11" t="s">
        <v>39</v>
      </c>
      <c r="AX162" s="11" t="s">
        <v>75</v>
      </c>
      <c r="AY162" s="186" t="s">
        <v>120</v>
      </c>
    </row>
    <row r="163" spans="2:65" s="11" customFormat="1" ht="13.5">
      <c r="B163" s="185"/>
      <c r="D163" s="180" t="s">
        <v>133</v>
      </c>
      <c r="E163" s="186" t="s">
        <v>5</v>
      </c>
      <c r="F163" s="187" t="s">
        <v>201</v>
      </c>
      <c r="H163" s="188">
        <v>27</v>
      </c>
      <c r="I163" s="189"/>
      <c r="L163" s="185"/>
      <c r="M163" s="190"/>
      <c r="N163" s="191"/>
      <c r="O163" s="191"/>
      <c r="P163" s="191"/>
      <c r="Q163" s="191"/>
      <c r="R163" s="191"/>
      <c r="S163" s="191"/>
      <c r="T163" s="192"/>
      <c r="AT163" s="186" t="s">
        <v>133</v>
      </c>
      <c r="AU163" s="186" t="s">
        <v>84</v>
      </c>
      <c r="AV163" s="11" t="s">
        <v>84</v>
      </c>
      <c r="AW163" s="11" t="s">
        <v>39</v>
      </c>
      <c r="AX163" s="11" t="s">
        <v>75</v>
      </c>
      <c r="AY163" s="186" t="s">
        <v>120</v>
      </c>
    </row>
    <row r="164" spans="2:65" s="11" customFormat="1" ht="13.5">
      <c r="B164" s="185"/>
      <c r="D164" s="180" t="s">
        <v>133</v>
      </c>
      <c r="E164" s="186" t="s">
        <v>5</v>
      </c>
      <c r="F164" s="187" t="s">
        <v>201</v>
      </c>
      <c r="H164" s="188">
        <v>27</v>
      </c>
      <c r="I164" s="189"/>
      <c r="L164" s="185"/>
      <c r="M164" s="190"/>
      <c r="N164" s="191"/>
      <c r="O164" s="191"/>
      <c r="P164" s="191"/>
      <c r="Q164" s="191"/>
      <c r="R164" s="191"/>
      <c r="S164" s="191"/>
      <c r="T164" s="192"/>
      <c r="AT164" s="186" t="s">
        <v>133</v>
      </c>
      <c r="AU164" s="186" t="s">
        <v>84</v>
      </c>
      <c r="AV164" s="11" t="s">
        <v>84</v>
      </c>
      <c r="AW164" s="11" t="s">
        <v>39</v>
      </c>
      <c r="AX164" s="11" t="s">
        <v>75</v>
      </c>
      <c r="AY164" s="186" t="s">
        <v>120</v>
      </c>
    </row>
    <row r="165" spans="2:65" s="11" customFormat="1" ht="13.5">
      <c r="B165" s="185"/>
      <c r="D165" s="180" t="s">
        <v>133</v>
      </c>
      <c r="E165" s="186" t="s">
        <v>5</v>
      </c>
      <c r="F165" s="187" t="s">
        <v>202</v>
      </c>
      <c r="H165" s="188">
        <v>54</v>
      </c>
      <c r="I165" s="189"/>
      <c r="L165" s="185"/>
      <c r="M165" s="190"/>
      <c r="N165" s="191"/>
      <c r="O165" s="191"/>
      <c r="P165" s="191"/>
      <c r="Q165" s="191"/>
      <c r="R165" s="191"/>
      <c r="S165" s="191"/>
      <c r="T165" s="192"/>
      <c r="AT165" s="186" t="s">
        <v>133</v>
      </c>
      <c r="AU165" s="186" t="s">
        <v>84</v>
      </c>
      <c r="AV165" s="11" t="s">
        <v>84</v>
      </c>
      <c r="AW165" s="11" t="s">
        <v>39</v>
      </c>
      <c r="AX165" s="11" t="s">
        <v>75</v>
      </c>
      <c r="AY165" s="186" t="s">
        <v>120</v>
      </c>
    </row>
    <row r="166" spans="2:65" s="11" customFormat="1" ht="13.5">
      <c r="B166" s="185"/>
      <c r="D166" s="180" t="s">
        <v>133</v>
      </c>
      <c r="E166" s="186" t="s">
        <v>5</v>
      </c>
      <c r="F166" s="187" t="s">
        <v>203</v>
      </c>
      <c r="H166" s="188">
        <v>49.5</v>
      </c>
      <c r="I166" s="189"/>
      <c r="L166" s="185"/>
      <c r="M166" s="190"/>
      <c r="N166" s="191"/>
      <c r="O166" s="191"/>
      <c r="P166" s="191"/>
      <c r="Q166" s="191"/>
      <c r="R166" s="191"/>
      <c r="S166" s="191"/>
      <c r="T166" s="192"/>
      <c r="AT166" s="186" t="s">
        <v>133</v>
      </c>
      <c r="AU166" s="186" t="s">
        <v>84</v>
      </c>
      <c r="AV166" s="11" t="s">
        <v>84</v>
      </c>
      <c r="AW166" s="11" t="s">
        <v>39</v>
      </c>
      <c r="AX166" s="11" t="s">
        <v>75</v>
      </c>
      <c r="AY166" s="186" t="s">
        <v>120</v>
      </c>
    </row>
    <row r="167" spans="2:65" s="11" customFormat="1" ht="13.5">
      <c r="B167" s="185"/>
      <c r="D167" s="180" t="s">
        <v>133</v>
      </c>
      <c r="E167" s="186" t="s">
        <v>5</v>
      </c>
      <c r="F167" s="187" t="s">
        <v>204</v>
      </c>
      <c r="H167" s="188">
        <v>10.5</v>
      </c>
      <c r="I167" s="189"/>
      <c r="L167" s="185"/>
      <c r="M167" s="190"/>
      <c r="N167" s="191"/>
      <c r="O167" s="191"/>
      <c r="P167" s="191"/>
      <c r="Q167" s="191"/>
      <c r="R167" s="191"/>
      <c r="S167" s="191"/>
      <c r="T167" s="192"/>
      <c r="AT167" s="186" t="s">
        <v>133</v>
      </c>
      <c r="AU167" s="186" t="s">
        <v>84</v>
      </c>
      <c r="AV167" s="11" t="s">
        <v>84</v>
      </c>
      <c r="AW167" s="11" t="s">
        <v>39</v>
      </c>
      <c r="AX167" s="11" t="s">
        <v>75</v>
      </c>
      <c r="AY167" s="186" t="s">
        <v>120</v>
      </c>
    </row>
    <row r="168" spans="2:65" s="11" customFormat="1" ht="13.5">
      <c r="B168" s="185"/>
      <c r="D168" s="180" t="s">
        <v>133</v>
      </c>
      <c r="E168" s="186" t="s">
        <v>5</v>
      </c>
      <c r="F168" s="187" t="s">
        <v>205</v>
      </c>
      <c r="H168" s="188">
        <v>4.5</v>
      </c>
      <c r="I168" s="189"/>
      <c r="L168" s="185"/>
      <c r="M168" s="190"/>
      <c r="N168" s="191"/>
      <c r="O168" s="191"/>
      <c r="P168" s="191"/>
      <c r="Q168" s="191"/>
      <c r="R168" s="191"/>
      <c r="S168" s="191"/>
      <c r="T168" s="192"/>
      <c r="AT168" s="186" t="s">
        <v>133</v>
      </c>
      <c r="AU168" s="186" t="s">
        <v>84</v>
      </c>
      <c r="AV168" s="11" t="s">
        <v>84</v>
      </c>
      <c r="AW168" s="11" t="s">
        <v>39</v>
      </c>
      <c r="AX168" s="11" t="s">
        <v>75</v>
      </c>
      <c r="AY168" s="186" t="s">
        <v>120</v>
      </c>
    </row>
    <row r="169" spans="2:65" s="11" customFormat="1" ht="13.5">
      <c r="B169" s="185"/>
      <c r="D169" s="180" t="s">
        <v>133</v>
      </c>
      <c r="E169" s="186" t="s">
        <v>5</v>
      </c>
      <c r="F169" s="187" t="s">
        <v>206</v>
      </c>
      <c r="H169" s="188">
        <v>28.5</v>
      </c>
      <c r="I169" s="189"/>
      <c r="L169" s="185"/>
      <c r="M169" s="190"/>
      <c r="N169" s="191"/>
      <c r="O169" s="191"/>
      <c r="P169" s="191"/>
      <c r="Q169" s="191"/>
      <c r="R169" s="191"/>
      <c r="S169" s="191"/>
      <c r="T169" s="192"/>
      <c r="AT169" s="186" t="s">
        <v>133</v>
      </c>
      <c r="AU169" s="186" t="s">
        <v>84</v>
      </c>
      <c r="AV169" s="11" t="s">
        <v>84</v>
      </c>
      <c r="AW169" s="11" t="s">
        <v>39</v>
      </c>
      <c r="AX169" s="11" t="s">
        <v>75</v>
      </c>
      <c r="AY169" s="186" t="s">
        <v>120</v>
      </c>
    </row>
    <row r="170" spans="2:65" s="11" customFormat="1" ht="13.5">
      <c r="B170" s="185"/>
      <c r="D170" s="180" t="s">
        <v>133</v>
      </c>
      <c r="E170" s="186" t="s">
        <v>5</v>
      </c>
      <c r="F170" s="187" t="s">
        <v>207</v>
      </c>
      <c r="H170" s="188">
        <v>21</v>
      </c>
      <c r="I170" s="189"/>
      <c r="L170" s="185"/>
      <c r="M170" s="190"/>
      <c r="N170" s="191"/>
      <c r="O170" s="191"/>
      <c r="P170" s="191"/>
      <c r="Q170" s="191"/>
      <c r="R170" s="191"/>
      <c r="S170" s="191"/>
      <c r="T170" s="192"/>
      <c r="AT170" s="186" t="s">
        <v>133</v>
      </c>
      <c r="AU170" s="186" t="s">
        <v>84</v>
      </c>
      <c r="AV170" s="11" t="s">
        <v>84</v>
      </c>
      <c r="AW170" s="11" t="s">
        <v>39</v>
      </c>
      <c r="AX170" s="11" t="s">
        <v>75</v>
      </c>
      <c r="AY170" s="186" t="s">
        <v>120</v>
      </c>
    </row>
    <row r="171" spans="2:65" s="11" customFormat="1" ht="13.5">
      <c r="B171" s="185"/>
      <c r="D171" s="180" t="s">
        <v>133</v>
      </c>
      <c r="E171" s="186" t="s">
        <v>5</v>
      </c>
      <c r="F171" s="187" t="s">
        <v>208</v>
      </c>
      <c r="H171" s="188">
        <v>45</v>
      </c>
      <c r="I171" s="189"/>
      <c r="L171" s="185"/>
      <c r="M171" s="190"/>
      <c r="N171" s="191"/>
      <c r="O171" s="191"/>
      <c r="P171" s="191"/>
      <c r="Q171" s="191"/>
      <c r="R171" s="191"/>
      <c r="S171" s="191"/>
      <c r="T171" s="192"/>
      <c r="AT171" s="186" t="s">
        <v>133</v>
      </c>
      <c r="AU171" s="186" t="s">
        <v>84</v>
      </c>
      <c r="AV171" s="11" t="s">
        <v>84</v>
      </c>
      <c r="AW171" s="11" t="s">
        <v>39</v>
      </c>
      <c r="AX171" s="11" t="s">
        <v>75</v>
      </c>
      <c r="AY171" s="186" t="s">
        <v>120</v>
      </c>
    </row>
    <row r="172" spans="2:65" s="11" customFormat="1" ht="13.5">
      <c r="B172" s="185"/>
      <c r="D172" s="180" t="s">
        <v>133</v>
      </c>
      <c r="E172" s="186" t="s">
        <v>5</v>
      </c>
      <c r="F172" s="187" t="s">
        <v>205</v>
      </c>
      <c r="H172" s="188">
        <v>4.5</v>
      </c>
      <c r="I172" s="189"/>
      <c r="L172" s="185"/>
      <c r="M172" s="190"/>
      <c r="N172" s="191"/>
      <c r="O172" s="191"/>
      <c r="P172" s="191"/>
      <c r="Q172" s="191"/>
      <c r="R172" s="191"/>
      <c r="S172" s="191"/>
      <c r="T172" s="192"/>
      <c r="AT172" s="186" t="s">
        <v>133</v>
      </c>
      <c r="AU172" s="186" t="s">
        <v>84</v>
      </c>
      <c r="AV172" s="11" t="s">
        <v>84</v>
      </c>
      <c r="AW172" s="11" t="s">
        <v>39</v>
      </c>
      <c r="AX172" s="11" t="s">
        <v>75</v>
      </c>
      <c r="AY172" s="186" t="s">
        <v>120</v>
      </c>
    </row>
    <row r="173" spans="2:65" s="12" customFormat="1" ht="13.5">
      <c r="B173" s="193"/>
      <c r="D173" s="180" t="s">
        <v>133</v>
      </c>
      <c r="E173" s="194" t="s">
        <v>5</v>
      </c>
      <c r="F173" s="195" t="s">
        <v>135</v>
      </c>
      <c r="H173" s="196">
        <v>322.10000000000002</v>
      </c>
      <c r="I173" s="197"/>
      <c r="L173" s="193"/>
      <c r="M173" s="198"/>
      <c r="N173" s="199"/>
      <c r="O173" s="199"/>
      <c r="P173" s="199"/>
      <c r="Q173" s="199"/>
      <c r="R173" s="199"/>
      <c r="S173" s="199"/>
      <c r="T173" s="200"/>
      <c r="AT173" s="194" t="s">
        <v>133</v>
      </c>
      <c r="AU173" s="194" t="s">
        <v>84</v>
      </c>
      <c r="AV173" s="12" t="s">
        <v>127</v>
      </c>
      <c r="AW173" s="12" t="s">
        <v>39</v>
      </c>
      <c r="AX173" s="12" t="s">
        <v>24</v>
      </c>
      <c r="AY173" s="194" t="s">
        <v>120</v>
      </c>
    </row>
    <row r="174" spans="2:65" s="1" customFormat="1" ht="16.5" customHeight="1">
      <c r="B174" s="167"/>
      <c r="C174" s="168" t="s">
        <v>29</v>
      </c>
      <c r="D174" s="168" t="s">
        <v>122</v>
      </c>
      <c r="E174" s="169" t="s">
        <v>214</v>
      </c>
      <c r="F174" s="170" t="s">
        <v>215</v>
      </c>
      <c r="G174" s="171" t="s">
        <v>155</v>
      </c>
      <c r="H174" s="172">
        <v>177.155</v>
      </c>
      <c r="I174" s="173"/>
      <c r="J174" s="174">
        <f>ROUND(I174*H174,2)</f>
        <v>0</v>
      </c>
      <c r="K174" s="170" t="s">
        <v>126</v>
      </c>
      <c r="L174" s="39"/>
      <c r="M174" s="175" t="s">
        <v>5</v>
      </c>
      <c r="N174" s="176" t="s">
        <v>46</v>
      </c>
      <c r="O174" s="40"/>
      <c r="P174" s="177">
        <f>O174*H174</f>
        <v>0</v>
      </c>
      <c r="Q174" s="177">
        <v>0</v>
      </c>
      <c r="R174" s="177">
        <f>Q174*H174</f>
        <v>0</v>
      </c>
      <c r="S174" s="177">
        <v>0</v>
      </c>
      <c r="T174" s="178">
        <f>S174*H174</f>
        <v>0</v>
      </c>
      <c r="AR174" s="22" t="s">
        <v>127</v>
      </c>
      <c r="AT174" s="22" t="s">
        <v>122</v>
      </c>
      <c r="AU174" s="22" t="s">
        <v>84</v>
      </c>
      <c r="AY174" s="22" t="s">
        <v>120</v>
      </c>
      <c r="BE174" s="179">
        <f>IF(N174="základní",J174,0)</f>
        <v>0</v>
      </c>
      <c r="BF174" s="179">
        <f>IF(N174="snížená",J174,0)</f>
        <v>0</v>
      </c>
      <c r="BG174" s="179">
        <f>IF(N174="zákl. přenesená",J174,0)</f>
        <v>0</v>
      </c>
      <c r="BH174" s="179">
        <f>IF(N174="sníž. přenesená",J174,0)</f>
        <v>0</v>
      </c>
      <c r="BI174" s="179">
        <f>IF(N174="nulová",J174,0)</f>
        <v>0</v>
      </c>
      <c r="BJ174" s="22" t="s">
        <v>24</v>
      </c>
      <c r="BK174" s="179">
        <f>ROUND(I174*H174,2)</f>
        <v>0</v>
      </c>
      <c r="BL174" s="22" t="s">
        <v>127</v>
      </c>
      <c r="BM174" s="22" t="s">
        <v>216</v>
      </c>
    </row>
    <row r="175" spans="2:65" s="1" customFormat="1" ht="40.5">
      <c r="B175" s="39"/>
      <c r="D175" s="180" t="s">
        <v>129</v>
      </c>
      <c r="F175" s="181" t="s">
        <v>217</v>
      </c>
      <c r="I175" s="182"/>
      <c r="L175" s="39"/>
      <c r="M175" s="183"/>
      <c r="N175" s="40"/>
      <c r="O175" s="40"/>
      <c r="P175" s="40"/>
      <c r="Q175" s="40"/>
      <c r="R175" s="40"/>
      <c r="S175" s="40"/>
      <c r="T175" s="68"/>
      <c r="AT175" s="22" t="s">
        <v>129</v>
      </c>
      <c r="AU175" s="22" t="s">
        <v>84</v>
      </c>
    </row>
    <row r="176" spans="2:65" s="1" customFormat="1" ht="94.5">
      <c r="B176" s="39"/>
      <c r="D176" s="180" t="s">
        <v>131</v>
      </c>
      <c r="F176" s="184" t="s">
        <v>218</v>
      </c>
      <c r="I176" s="182"/>
      <c r="L176" s="39"/>
      <c r="M176" s="183"/>
      <c r="N176" s="40"/>
      <c r="O176" s="40"/>
      <c r="P176" s="40"/>
      <c r="Q176" s="40"/>
      <c r="R176" s="40"/>
      <c r="S176" s="40"/>
      <c r="T176" s="68"/>
      <c r="AT176" s="22" t="s">
        <v>131</v>
      </c>
      <c r="AU176" s="22" t="s">
        <v>84</v>
      </c>
    </row>
    <row r="177" spans="2:65" s="11" customFormat="1" ht="13.5">
      <c r="B177" s="185"/>
      <c r="D177" s="180" t="s">
        <v>133</v>
      </c>
      <c r="E177" s="186" t="s">
        <v>5</v>
      </c>
      <c r="F177" s="187" t="s">
        <v>167</v>
      </c>
      <c r="H177" s="188">
        <v>4.95</v>
      </c>
      <c r="I177" s="189"/>
      <c r="L177" s="185"/>
      <c r="M177" s="190"/>
      <c r="N177" s="191"/>
      <c r="O177" s="191"/>
      <c r="P177" s="191"/>
      <c r="Q177" s="191"/>
      <c r="R177" s="191"/>
      <c r="S177" s="191"/>
      <c r="T177" s="192"/>
      <c r="AT177" s="186" t="s">
        <v>133</v>
      </c>
      <c r="AU177" s="186" t="s">
        <v>84</v>
      </c>
      <c r="AV177" s="11" t="s">
        <v>84</v>
      </c>
      <c r="AW177" s="11" t="s">
        <v>39</v>
      </c>
      <c r="AX177" s="11" t="s">
        <v>75</v>
      </c>
      <c r="AY177" s="186" t="s">
        <v>120</v>
      </c>
    </row>
    <row r="178" spans="2:65" s="11" customFormat="1" ht="13.5">
      <c r="B178" s="185"/>
      <c r="D178" s="180" t="s">
        <v>133</v>
      </c>
      <c r="E178" s="186" t="s">
        <v>5</v>
      </c>
      <c r="F178" s="187" t="s">
        <v>168</v>
      </c>
      <c r="H178" s="188">
        <v>22.88</v>
      </c>
      <c r="I178" s="189"/>
      <c r="L178" s="185"/>
      <c r="M178" s="190"/>
      <c r="N178" s="191"/>
      <c r="O178" s="191"/>
      <c r="P178" s="191"/>
      <c r="Q178" s="191"/>
      <c r="R178" s="191"/>
      <c r="S178" s="191"/>
      <c r="T178" s="192"/>
      <c r="AT178" s="186" t="s">
        <v>133</v>
      </c>
      <c r="AU178" s="186" t="s">
        <v>84</v>
      </c>
      <c r="AV178" s="11" t="s">
        <v>84</v>
      </c>
      <c r="AW178" s="11" t="s">
        <v>39</v>
      </c>
      <c r="AX178" s="11" t="s">
        <v>75</v>
      </c>
      <c r="AY178" s="186" t="s">
        <v>120</v>
      </c>
    </row>
    <row r="179" spans="2:65" s="11" customFormat="1" ht="13.5">
      <c r="B179" s="185"/>
      <c r="D179" s="180" t="s">
        <v>133</v>
      </c>
      <c r="E179" s="186" t="s">
        <v>5</v>
      </c>
      <c r="F179" s="187" t="s">
        <v>169</v>
      </c>
      <c r="H179" s="188">
        <v>14.85</v>
      </c>
      <c r="I179" s="189"/>
      <c r="L179" s="185"/>
      <c r="M179" s="190"/>
      <c r="N179" s="191"/>
      <c r="O179" s="191"/>
      <c r="P179" s="191"/>
      <c r="Q179" s="191"/>
      <c r="R179" s="191"/>
      <c r="S179" s="191"/>
      <c r="T179" s="192"/>
      <c r="AT179" s="186" t="s">
        <v>133</v>
      </c>
      <c r="AU179" s="186" t="s">
        <v>84</v>
      </c>
      <c r="AV179" s="11" t="s">
        <v>84</v>
      </c>
      <c r="AW179" s="11" t="s">
        <v>39</v>
      </c>
      <c r="AX179" s="11" t="s">
        <v>75</v>
      </c>
      <c r="AY179" s="186" t="s">
        <v>120</v>
      </c>
    </row>
    <row r="180" spans="2:65" s="11" customFormat="1" ht="13.5">
      <c r="B180" s="185"/>
      <c r="D180" s="180" t="s">
        <v>133</v>
      </c>
      <c r="E180" s="186" t="s">
        <v>5</v>
      </c>
      <c r="F180" s="187" t="s">
        <v>169</v>
      </c>
      <c r="H180" s="188">
        <v>14.85</v>
      </c>
      <c r="I180" s="189"/>
      <c r="L180" s="185"/>
      <c r="M180" s="190"/>
      <c r="N180" s="191"/>
      <c r="O180" s="191"/>
      <c r="P180" s="191"/>
      <c r="Q180" s="191"/>
      <c r="R180" s="191"/>
      <c r="S180" s="191"/>
      <c r="T180" s="192"/>
      <c r="AT180" s="186" t="s">
        <v>133</v>
      </c>
      <c r="AU180" s="186" t="s">
        <v>84</v>
      </c>
      <c r="AV180" s="11" t="s">
        <v>84</v>
      </c>
      <c r="AW180" s="11" t="s">
        <v>39</v>
      </c>
      <c r="AX180" s="11" t="s">
        <v>75</v>
      </c>
      <c r="AY180" s="186" t="s">
        <v>120</v>
      </c>
    </row>
    <row r="181" spans="2:65" s="11" customFormat="1" ht="13.5">
      <c r="B181" s="185"/>
      <c r="D181" s="180" t="s">
        <v>133</v>
      </c>
      <c r="E181" s="186" t="s">
        <v>5</v>
      </c>
      <c r="F181" s="187" t="s">
        <v>170</v>
      </c>
      <c r="H181" s="188">
        <v>29.7</v>
      </c>
      <c r="I181" s="189"/>
      <c r="L181" s="185"/>
      <c r="M181" s="190"/>
      <c r="N181" s="191"/>
      <c r="O181" s="191"/>
      <c r="P181" s="191"/>
      <c r="Q181" s="191"/>
      <c r="R181" s="191"/>
      <c r="S181" s="191"/>
      <c r="T181" s="192"/>
      <c r="AT181" s="186" t="s">
        <v>133</v>
      </c>
      <c r="AU181" s="186" t="s">
        <v>84</v>
      </c>
      <c r="AV181" s="11" t="s">
        <v>84</v>
      </c>
      <c r="AW181" s="11" t="s">
        <v>39</v>
      </c>
      <c r="AX181" s="11" t="s">
        <v>75</v>
      </c>
      <c r="AY181" s="186" t="s">
        <v>120</v>
      </c>
    </row>
    <row r="182" spans="2:65" s="11" customFormat="1" ht="13.5">
      <c r="B182" s="185"/>
      <c r="D182" s="180" t="s">
        <v>133</v>
      </c>
      <c r="E182" s="186" t="s">
        <v>5</v>
      </c>
      <c r="F182" s="187" t="s">
        <v>171</v>
      </c>
      <c r="H182" s="188">
        <v>27.225000000000001</v>
      </c>
      <c r="I182" s="189"/>
      <c r="L182" s="185"/>
      <c r="M182" s="190"/>
      <c r="N182" s="191"/>
      <c r="O182" s="191"/>
      <c r="P182" s="191"/>
      <c r="Q182" s="191"/>
      <c r="R182" s="191"/>
      <c r="S182" s="191"/>
      <c r="T182" s="192"/>
      <c r="AT182" s="186" t="s">
        <v>133</v>
      </c>
      <c r="AU182" s="186" t="s">
        <v>84</v>
      </c>
      <c r="AV182" s="11" t="s">
        <v>84</v>
      </c>
      <c r="AW182" s="11" t="s">
        <v>39</v>
      </c>
      <c r="AX182" s="11" t="s">
        <v>75</v>
      </c>
      <c r="AY182" s="186" t="s">
        <v>120</v>
      </c>
    </row>
    <row r="183" spans="2:65" s="11" customFormat="1" ht="13.5">
      <c r="B183" s="185"/>
      <c r="D183" s="180" t="s">
        <v>133</v>
      </c>
      <c r="E183" s="186" t="s">
        <v>5</v>
      </c>
      <c r="F183" s="187" t="s">
        <v>172</v>
      </c>
      <c r="H183" s="188">
        <v>5.7750000000000004</v>
      </c>
      <c r="I183" s="189"/>
      <c r="L183" s="185"/>
      <c r="M183" s="190"/>
      <c r="N183" s="191"/>
      <c r="O183" s="191"/>
      <c r="P183" s="191"/>
      <c r="Q183" s="191"/>
      <c r="R183" s="191"/>
      <c r="S183" s="191"/>
      <c r="T183" s="192"/>
      <c r="AT183" s="186" t="s">
        <v>133</v>
      </c>
      <c r="AU183" s="186" t="s">
        <v>84</v>
      </c>
      <c r="AV183" s="11" t="s">
        <v>84</v>
      </c>
      <c r="AW183" s="11" t="s">
        <v>39</v>
      </c>
      <c r="AX183" s="11" t="s">
        <v>75</v>
      </c>
      <c r="AY183" s="186" t="s">
        <v>120</v>
      </c>
    </row>
    <row r="184" spans="2:65" s="11" customFormat="1" ht="13.5">
      <c r="B184" s="185"/>
      <c r="D184" s="180" t="s">
        <v>133</v>
      </c>
      <c r="E184" s="186" t="s">
        <v>5</v>
      </c>
      <c r="F184" s="187" t="s">
        <v>173</v>
      </c>
      <c r="H184" s="188">
        <v>2.4750000000000001</v>
      </c>
      <c r="I184" s="189"/>
      <c r="L184" s="185"/>
      <c r="M184" s="190"/>
      <c r="N184" s="191"/>
      <c r="O184" s="191"/>
      <c r="P184" s="191"/>
      <c r="Q184" s="191"/>
      <c r="R184" s="191"/>
      <c r="S184" s="191"/>
      <c r="T184" s="192"/>
      <c r="AT184" s="186" t="s">
        <v>133</v>
      </c>
      <c r="AU184" s="186" t="s">
        <v>84</v>
      </c>
      <c r="AV184" s="11" t="s">
        <v>84</v>
      </c>
      <c r="AW184" s="11" t="s">
        <v>39</v>
      </c>
      <c r="AX184" s="11" t="s">
        <v>75</v>
      </c>
      <c r="AY184" s="186" t="s">
        <v>120</v>
      </c>
    </row>
    <row r="185" spans="2:65" s="11" customFormat="1" ht="13.5">
      <c r="B185" s="185"/>
      <c r="D185" s="180" t="s">
        <v>133</v>
      </c>
      <c r="E185" s="186" t="s">
        <v>5</v>
      </c>
      <c r="F185" s="187" t="s">
        <v>174</v>
      </c>
      <c r="H185" s="188">
        <v>15.675000000000001</v>
      </c>
      <c r="I185" s="189"/>
      <c r="L185" s="185"/>
      <c r="M185" s="190"/>
      <c r="N185" s="191"/>
      <c r="O185" s="191"/>
      <c r="P185" s="191"/>
      <c r="Q185" s="191"/>
      <c r="R185" s="191"/>
      <c r="S185" s="191"/>
      <c r="T185" s="192"/>
      <c r="AT185" s="186" t="s">
        <v>133</v>
      </c>
      <c r="AU185" s="186" t="s">
        <v>84</v>
      </c>
      <c r="AV185" s="11" t="s">
        <v>84</v>
      </c>
      <c r="AW185" s="11" t="s">
        <v>39</v>
      </c>
      <c r="AX185" s="11" t="s">
        <v>75</v>
      </c>
      <c r="AY185" s="186" t="s">
        <v>120</v>
      </c>
    </row>
    <row r="186" spans="2:65" s="11" customFormat="1" ht="13.5">
      <c r="B186" s="185"/>
      <c r="D186" s="180" t="s">
        <v>133</v>
      </c>
      <c r="E186" s="186" t="s">
        <v>5</v>
      </c>
      <c r="F186" s="187" t="s">
        <v>175</v>
      </c>
      <c r="H186" s="188">
        <v>11.55</v>
      </c>
      <c r="I186" s="189"/>
      <c r="L186" s="185"/>
      <c r="M186" s="190"/>
      <c r="N186" s="191"/>
      <c r="O186" s="191"/>
      <c r="P186" s="191"/>
      <c r="Q186" s="191"/>
      <c r="R186" s="191"/>
      <c r="S186" s="191"/>
      <c r="T186" s="192"/>
      <c r="AT186" s="186" t="s">
        <v>133</v>
      </c>
      <c r="AU186" s="186" t="s">
        <v>84</v>
      </c>
      <c r="AV186" s="11" t="s">
        <v>84</v>
      </c>
      <c r="AW186" s="11" t="s">
        <v>39</v>
      </c>
      <c r="AX186" s="11" t="s">
        <v>75</v>
      </c>
      <c r="AY186" s="186" t="s">
        <v>120</v>
      </c>
    </row>
    <row r="187" spans="2:65" s="11" customFormat="1" ht="13.5">
      <c r="B187" s="185"/>
      <c r="D187" s="180" t="s">
        <v>133</v>
      </c>
      <c r="E187" s="186" t="s">
        <v>5</v>
      </c>
      <c r="F187" s="187" t="s">
        <v>176</v>
      </c>
      <c r="H187" s="188">
        <v>24.75</v>
      </c>
      <c r="I187" s="189"/>
      <c r="L187" s="185"/>
      <c r="M187" s="190"/>
      <c r="N187" s="191"/>
      <c r="O187" s="191"/>
      <c r="P187" s="191"/>
      <c r="Q187" s="191"/>
      <c r="R187" s="191"/>
      <c r="S187" s="191"/>
      <c r="T187" s="192"/>
      <c r="AT187" s="186" t="s">
        <v>133</v>
      </c>
      <c r="AU187" s="186" t="s">
        <v>84</v>
      </c>
      <c r="AV187" s="11" t="s">
        <v>84</v>
      </c>
      <c r="AW187" s="11" t="s">
        <v>39</v>
      </c>
      <c r="AX187" s="11" t="s">
        <v>75</v>
      </c>
      <c r="AY187" s="186" t="s">
        <v>120</v>
      </c>
    </row>
    <row r="188" spans="2:65" s="11" customFormat="1" ht="13.5">
      <c r="B188" s="185"/>
      <c r="D188" s="180" t="s">
        <v>133</v>
      </c>
      <c r="E188" s="186" t="s">
        <v>5</v>
      </c>
      <c r="F188" s="187" t="s">
        <v>173</v>
      </c>
      <c r="H188" s="188">
        <v>2.4750000000000001</v>
      </c>
      <c r="I188" s="189"/>
      <c r="L188" s="185"/>
      <c r="M188" s="190"/>
      <c r="N188" s="191"/>
      <c r="O188" s="191"/>
      <c r="P188" s="191"/>
      <c r="Q188" s="191"/>
      <c r="R188" s="191"/>
      <c r="S188" s="191"/>
      <c r="T188" s="192"/>
      <c r="AT188" s="186" t="s">
        <v>133</v>
      </c>
      <c r="AU188" s="186" t="s">
        <v>84</v>
      </c>
      <c r="AV188" s="11" t="s">
        <v>84</v>
      </c>
      <c r="AW188" s="11" t="s">
        <v>39</v>
      </c>
      <c r="AX188" s="11" t="s">
        <v>75</v>
      </c>
      <c r="AY188" s="186" t="s">
        <v>120</v>
      </c>
    </row>
    <row r="189" spans="2:65" s="12" customFormat="1" ht="13.5">
      <c r="B189" s="193"/>
      <c r="D189" s="180" t="s">
        <v>133</v>
      </c>
      <c r="E189" s="194" t="s">
        <v>5</v>
      </c>
      <c r="F189" s="195" t="s">
        <v>135</v>
      </c>
      <c r="H189" s="196">
        <v>177.155</v>
      </c>
      <c r="I189" s="197"/>
      <c r="L189" s="193"/>
      <c r="M189" s="198"/>
      <c r="N189" s="199"/>
      <c r="O189" s="199"/>
      <c r="P189" s="199"/>
      <c r="Q189" s="199"/>
      <c r="R189" s="199"/>
      <c r="S189" s="199"/>
      <c r="T189" s="200"/>
      <c r="AT189" s="194" t="s">
        <v>133</v>
      </c>
      <c r="AU189" s="194" t="s">
        <v>84</v>
      </c>
      <c r="AV189" s="12" t="s">
        <v>127</v>
      </c>
      <c r="AW189" s="12" t="s">
        <v>39</v>
      </c>
      <c r="AX189" s="12" t="s">
        <v>24</v>
      </c>
      <c r="AY189" s="194" t="s">
        <v>120</v>
      </c>
    </row>
    <row r="190" spans="2:65" s="1" customFormat="1" ht="16.5" customHeight="1">
      <c r="B190" s="167"/>
      <c r="C190" s="168" t="s">
        <v>219</v>
      </c>
      <c r="D190" s="168" t="s">
        <v>122</v>
      </c>
      <c r="E190" s="169" t="s">
        <v>220</v>
      </c>
      <c r="F190" s="170" t="s">
        <v>221</v>
      </c>
      <c r="G190" s="171" t="s">
        <v>155</v>
      </c>
      <c r="H190" s="172">
        <v>113.02200000000001</v>
      </c>
      <c r="I190" s="173"/>
      <c r="J190" s="174">
        <f>ROUND(I190*H190,2)</f>
        <v>0</v>
      </c>
      <c r="K190" s="170" t="s">
        <v>126</v>
      </c>
      <c r="L190" s="39"/>
      <c r="M190" s="175" t="s">
        <v>5</v>
      </c>
      <c r="N190" s="176" t="s">
        <v>46</v>
      </c>
      <c r="O190" s="40"/>
      <c r="P190" s="177">
        <f>O190*H190</f>
        <v>0</v>
      </c>
      <c r="Q190" s="177">
        <v>0</v>
      </c>
      <c r="R190" s="177">
        <f>Q190*H190</f>
        <v>0</v>
      </c>
      <c r="S190" s="177">
        <v>0</v>
      </c>
      <c r="T190" s="178">
        <f>S190*H190</f>
        <v>0</v>
      </c>
      <c r="AR190" s="22" t="s">
        <v>127</v>
      </c>
      <c r="AT190" s="22" t="s">
        <v>122</v>
      </c>
      <c r="AU190" s="22" t="s">
        <v>84</v>
      </c>
      <c r="AY190" s="22" t="s">
        <v>120</v>
      </c>
      <c r="BE190" s="179">
        <f>IF(N190="základní",J190,0)</f>
        <v>0</v>
      </c>
      <c r="BF190" s="179">
        <f>IF(N190="snížená",J190,0)</f>
        <v>0</v>
      </c>
      <c r="BG190" s="179">
        <f>IF(N190="zákl. přenesená",J190,0)</f>
        <v>0</v>
      </c>
      <c r="BH190" s="179">
        <f>IF(N190="sníž. přenesená",J190,0)</f>
        <v>0</v>
      </c>
      <c r="BI190" s="179">
        <f>IF(N190="nulová",J190,0)</f>
        <v>0</v>
      </c>
      <c r="BJ190" s="22" t="s">
        <v>24</v>
      </c>
      <c r="BK190" s="179">
        <f>ROUND(I190*H190,2)</f>
        <v>0</v>
      </c>
      <c r="BL190" s="22" t="s">
        <v>127</v>
      </c>
      <c r="BM190" s="22" t="s">
        <v>222</v>
      </c>
    </row>
    <row r="191" spans="2:65" s="1" customFormat="1" ht="40.5">
      <c r="B191" s="39"/>
      <c r="D191" s="180" t="s">
        <v>129</v>
      </c>
      <c r="F191" s="181" t="s">
        <v>223</v>
      </c>
      <c r="I191" s="182"/>
      <c r="L191" s="39"/>
      <c r="M191" s="183"/>
      <c r="N191" s="40"/>
      <c r="O191" s="40"/>
      <c r="P191" s="40"/>
      <c r="Q191" s="40"/>
      <c r="R191" s="40"/>
      <c r="S191" s="40"/>
      <c r="T191" s="68"/>
      <c r="AT191" s="22" t="s">
        <v>129</v>
      </c>
      <c r="AU191" s="22" t="s">
        <v>84</v>
      </c>
    </row>
    <row r="192" spans="2:65" s="1" customFormat="1" ht="175.5">
      <c r="B192" s="39"/>
      <c r="D192" s="180" t="s">
        <v>131</v>
      </c>
      <c r="F192" s="184" t="s">
        <v>224</v>
      </c>
      <c r="I192" s="182"/>
      <c r="L192" s="39"/>
      <c r="M192" s="183"/>
      <c r="N192" s="40"/>
      <c r="O192" s="40"/>
      <c r="P192" s="40"/>
      <c r="Q192" s="40"/>
      <c r="R192" s="40"/>
      <c r="S192" s="40"/>
      <c r="T192" s="68"/>
      <c r="AT192" s="22" t="s">
        <v>131</v>
      </c>
      <c r="AU192" s="22" t="s">
        <v>84</v>
      </c>
    </row>
    <row r="193" spans="2:65" s="11" customFormat="1" ht="13.5">
      <c r="B193" s="185"/>
      <c r="D193" s="180" t="s">
        <v>133</v>
      </c>
      <c r="E193" s="186" t="s">
        <v>5</v>
      </c>
      <c r="F193" s="187" t="s">
        <v>225</v>
      </c>
      <c r="H193" s="188">
        <v>113.02200000000001</v>
      </c>
      <c r="I193" s="189"/>
      <c r="L193" s="185"/>
      <c r="M193" s="190"/>
      <c r="N193" s="191"/>
      <c r="O193" s="191"/>
      <c r="P193" s="191"/>
      <c r="Q193" s="191"/>
      <c r="R193" s="191"/>
      <c r="S193" s="191"/>
      <c r="T193" s="192"/>
      <c r="AT193" s="186" t="s">
        <v>133</v>
      </c>
      <c r="AU193" s="186" t="s">
        <v>84</v>
      </c>
      <c r="AV193" s="11" t="s">
        <v>84</v>
      </c>
      <c r="AW193" s="11" t="s">
        <v>39</v>
      </c>
      <c r="AX193" s="11" t="s">
        <v>75</v>
      </c>
      <c r="AY193" s="186" t="s">
        <v>120</v>
      </c>
    </row>
    <row r="194" spans="2:65" s="12" customFormat="1" ht="13.5">
      <c r="B194" s="193"/>
      <c r="D194" s="180" t="s">
        <v>133</v>
      </c>
      <c r="E194" s="194" t="s">
        <v>5</v>
      </c>
      <c r="F194" s="195" t="s">
        <v>135</v>
      </c>
      <c r="H194" s="196">
        <v>113.02200000000001</v>
      </c>
      <c r="I194" s="197"/>
      <c r="L194" s="193"/>
      <c r="M194" s="198"/>
      <c r="N194" s="199"/>
      <c r="O194" s="199"/>
      <c r="P194" s="199"/>
      <c r="Q194" s="199"/>
      <c r="R194" s="199"/>
      <c r="S194" s="199"/>
      <c r="T194" s="200"/>
      <c r="AT194" s="194" t="s">
        <v>133</v>
      </c>
      <c r="AU194" s="194" t="s">
        <v>84</v>
      </c>
      <c r="AV194" s="12" t="s">
        <v>127</v>
      </c>
      <c r="AW194" s="12" t="s">
        <v>39</v>
      </c>
      <c r="AX194" s="12" t="s">
        <v>24</v>
      </c>
      <c r="AY194" s="194" t="s">
        <v>120</v>
      </c>
    </row>
    <row r="195" spans="2:65" s="1" customFormat="1" ht="16.5" customHeight="1">
      <c r="B195" s="167"/>
      <c r="C195" s="168" t="s">
        <v>226</v>
      </c>
      <c r="D195" s="168" t="s">
        <v>122</v>
      </c>
      <c r="E195" s="169" t="s">
        <v>227</v>
      </c>
      <c r="F195" s="170" t="s">
        <v>228</v>
      </c>
      <c r="G195" s="171" t="s">
        <v>155</v>
      </c>
      <c r="H195" s="172">
        <v>64.132999999999996</v>
      </c>
      <c r="I195" s="173"/>
      <c r="J195" s="174">
        <f>ROUND(I195*H195,2)</f>
        <v>0</v>
      </c>
      <c r="K195" s="170" t="s">
        <v>126</v>
      </c>
      <c r="L195" s="39"/>
      <c r="M195" s="175" t="s">
        <v>5</v>
      </c>
      <c r="N195" s="176" t="s">
        <v>46</v>
      </c>
      <c r="O195" s="40"/>
      <c r="P195" s="177">
        <f>O195*H195</f>
        <v>0</v>
      </c>
      <c r="Q195" s="177">
        <v>0</v>
      </c>
      <c r="R195" s="177">
        <f>Q195*H195</f>
        <v>0</v>
      </c>
      <c r="S195" s="177">
        <v>0</v>
      </c>
      <c r="T195" s="178">
        <f>S195*H195</f>
        <v>0</v>
      </c>
      <c r="AR195" s="22" t="s">
        <v>127</v>
      </c>
      <c r="AT195" s="22" t="s">
        <v>122</v>
      </c>
      <c r="AU195" s="22" t="s">
        <v>84</v>
      </c>
      <c r="AY195" s="22" t="s">
        <v>120</v>
      </c>
      <c r="BE195" s="179">
        <f>IF(N195="základní",J195,0)</f>
        <v>0</v>
      </c>
      <c r="BF195" s="179">
        <f>IF(N195="snížená",J195,0)</f>
        <v>0</v>
      </c>
      <c r="BG195" s="179">
        <f>IF(N195="zákl. přenesená",J195,0)</f>
        <v>0</v>
      </c>
      <c r="BH195" s="179">
        <f>IF(N195="sníž. přenesená",J195,0)</f>
        <v>0</v>
      </c>
      <c r="BI195" s="179">
        <f>IF(N195="nulová",J195,0)</f>
        <v>0</v>
      </c>
      <c r="BJ195" s="22" t="s">
        <v>24</v>
      </c>
      <c r="BK195" s="179">
        <f>ROUND(I195*H195,2)</f>
        <v>0</v>
      </c>
      <c r="BL195" s="22" t="s">
        <v>127</v>
      </c>
      <c r="BM195" s="22" t="s">
        <v>229</v>
      </c>
    </row>
    <row r="196" spans="2:65" s="1" customFormat="1" ht="40.5">
      <c r="B196" s="39"/>
      <c r="D196" s="180" t="s">
        <v>129</v>
      </c>
      <c r="F196" s="181" t="s">
        <v>230</v>
      </c>
      <c r="I196" s="182"/>
      <c r="L196" s="39"/>
      <c r="M196" s="183"/>
      <c r="N196" s="40"/>
      <c r="O196" s="40"/>
      <c r="P196" s="40"/>
      <c r="Q196" s="40"/>
      <c r="R196" s="40"/>
      <c r="S196" s="40"/>
      <c r="T196" s="68"/>
      <c r="AT196" s="22" t="s">
        <v>129</v>
      </c>
      <c r="AU196" s="22" t="s">
        <v>84</v>
      </c>
    </row>
    <row r="197" spans="2:65" s="1" customFormat="1" ht="175.5">
      <c r="B197" s="39"/>
      <c r="D197" s="180" t="s">
        <v>131</v>
      </c>
      <c r="F197" s="184" t="s">
        <v>224</v>
      </c>
      <c r="I197" s="182"/>
      <c r="L197" s="39"/>
      <c r="M197" s="183"/>
      <c r="N197" s="40"/>
      <c r="O197" s="40"/>
      <c r="P197" s="40"/>
      <c r="Q197" s="40"/>
      <c r="R197" s="40"/>
      <c r="S197" s="40"/>
      <c r="T197" s="68"/>
      <c r="AT197" s="22" t="s">
        <v>131</v>
      </c>
      <c r="AU197" s="22" t="s">
        <v>84</v>
      </c>
    </row>
    <row r="198" spans="2:65" s="11" customFormat="1" ht="13.5">
      <c r="B198" s="185"/>
      <c r="D198" s="180" t="s">
        <v>133</v>
      </c>
      <c r="E198" s="186" t="s">
        <v>5</v>
      </c>
      <c r="F198" s="187" t="s">
        <v>231</v>
      </c>
      <c r="H198" s="188">
        <v>64.132999999999996</v>
      </c>
      <c r="I198" s="189"/>
      <c r="L198" s="185"/>
      <c r="M198" s="190"/>
      <c r="N198" s="191"/>
      <c r="O198" s="191"/>
      <c r="P198" s="191"/>
      <c r="Q198" s="191"/>
      <c r="R198" s="191"/>
      <c r="S198" s="191"/>
      <c r="T198" s="192"/>
      <c r="AT198" s="186" t="s">
        <v>133</v>
      </c>
      <c r="AU198" s="186" t="s">
        <v>84</v>
      </c>
      <c r="AV198" s="11" t="s">
        <v>84</v>
      </c>
      <c r="AW198" s="11" t="s">
        <v>39</v>
      </c>
      <c r="AX198" s="11" t="s">
        <v>75</v>
      </c>
      <c r="AY198" s="186" t="s">
        <v>120</v>
      </c>
    </row>
    <row r="199" spans="2:65" s="12" customFormat="1" ht="13.5">
      <c r="B199" s="193"/>
      <c r="D199" s="180" t="s">
        <v>133</v>
      </c>
      <c r="E199" s="194" t="s">
        <v>5</v>
      </c>
      <c r="F199" s="195" t="s">
        <v>135</v>
      </c>
      <c r="H199" s="196">
        <v>64.132999999999996</v>
      </c>
      <c r="I199" s="197"/>
      <c r="L199" s="193"/>
      <c r="M199" s="198"/>
      <c r="N199" s="199"/>
      <c r="O199" s="199"/>
      <c r="P199" s="199"/>
      <c r="Q199" s="199"/>
      <c r="R199" s="199"/>
      <c r="S199" s="199"/>
      <c r="T199" s="200"/>
      <c r="AT199" s="194" t="s">
        <v>133</v>
      </c>
      <c r="AU199" s="194" t="s">
        <v>84</v>
      </c>
      <c r="AV199" s="12" t="s">
        <v>127</v>
      </c>
      <c r="AW199" s="12" t="s">
        <v>39</v>
      </c>
      <c r="AX199" s="12" t="s">
        <v>24</v>
      </c>
      <c r="AY199" s="194" t="s">
        <v>120</v>
      </c>
    </row>
    <row r="200" spans="2:65" s="1" customFormat="1" ht="16.5" customHeight="1">
      <c r="B200" s="167"/>
      <c r="C200" s="168" t="s">
        <v>232</v>
      </c>
      <c r="D200" s="168" t="s">
        <v>122</v>
      </c>
      <c r="E200" s="169" t="s">
        <v>233</v>
      </c>
      <c r="F200" s="170" t="s">
        <v>234</v>
      </c>
      <c r="G200" s="171" t="s">
        <v>155</v>
      </c>
      <c r="H200" s="172">
        <v>64.132999999999996</v>
      </c>
      <c r="I200" s="173"/>
      <c r="J200" s="174">
        <f>ROUND(I200*H200,2)</f>
        <v>0</v>
      </c>
      <c r="K200" s="170" t="s">
        <v>126</v>
      </c>
      <c r="L200" s="39"/>
      <c r="M200" s="175" t="s">
        <v>5</v>
      </c>
      <c r="N200" s="176" t="s">
        <v>46</v>
      </c>
      <c r="O200" s="40"/>
      <c r="P200" s="177">
        <f>O200*H200</f>
        <v>0</v>
      </c>
      <c r="Q200" s="177">
        <v>0</v>
      </c>
      <c r="R200" s="177">
        <f>Q200*H200</f>
        <v>0</v>
      </c>
      <c r="S200" s="177">
        <v>0</v>
      </c>
      <c r="T200" s="178">
        <f>S200*H200</f>
        <v>0</v>
      </c>
      <c r="AR200" s="22" t="s">
        <v>127</v>
      </c>
      <c r="AT200" s="22" t="s">
        <v>122</v>
      </c>
      <c r="AU200" s="22" t="s">
        <v>84</v>
      </c>
      <c r="AY200" s="22" t="s">
        <v>120</v>
      </c>
      <c r="BE200" s="179">
        <f>IF(N200="základní",J200,0)</f>
        <v>0</v>
      </c>
      <c r="BF200" s="179">
        <f>IF(N200="snížená",J200,0)</f>
        <v>0</v>
      </c>
      <c r="BG200" s="179">
        <f>IF(N200="zákl. přenesená",J200,0)</f>
        <v>0</v>
      </c>
      <c r="BH200" s="179">
        <f>IF(N200="sníž. přenesená",J200,0)</f>
        <v>0</v>
      </c>
      <c r="BI200" s="179">
        <f>IF(N200="nulová",J200,0)</f>
        <v>0</v>
      </c>
      <c r="BJ200" s="22" t="s">
        <v>24</v>
      </c>
      <c r="BK200" s="179">
        <f>ROUND(I200*H200,2)</f>
        <v>0</v>
      </c>
      <c r="BL200" s="22" t="s">
        <v>127</v>
      </c>
      <c r="BM200" s="22" t="s">
        <v>235</v>
      </c>
    </row>
    <row r="201" spans="2:65" s="1" customFormat="1" ht="27">
      <c r="B201" s="39"/>
      <c r="D201" s="180" t="s">
        <v>129</v>
      </c>
      <c r="F201" s="181" t="s">
        <v>236</v>
      </c>
      <c r="I201" s="182"/>
      <c r="L201" s="39"/>
      <c r="M201" s="183"/>
      <c r="N201" s="40"/>
      <c r="O201" s="40"/>
      <c r="P201" s="40"/>
      <c r="Q201" s="40"/>
      <c r="R201" s="40"/>
      <c r="S201" s="40"/>
      <c r="T201" s="68"/>
      <c r="AT201" s="22" t="s">
        <v>129</v>
      </c>
      <c r="AU201" s="22" t="s">
        <v>84</v>
      </c>
    </row>
    <row r="202" spans="2:65" s="1" customFormat="1" ht="148.5">
      <c r="B202" s="39"/>
      <c r="D202" s="180" t="s">
        <v>131</v>
      </c>
      <c r="F202" s="184" t="s">
        <v>237</v>
      </c>
      <c r="I202" s="182"/>
      <c r="L202" s="39"/>
      <c r="M202" s="183"/>
      <c r="N202" s="40"/>
      <c r="O202" s="40"/>
      <c r="P202" s="40"/>
      <c r="Q202" s="40"/>
      <c r="R202" s="40"/>
      <c r="S202" s="40"/>
      <c r="T202" s="68"/>
      <c r="AT202" s="22" t="s">
        <v>131</v>
      </c>
      <c r="AU202" s="22" t="s">
        <v>84</v>
      </c>
    </row>
    <row r="203" spans="2:65" s="11" customFormat="1" ht="13.5">
      <c r="B203" s="185"/>
      <c r="D203" s="180" t="s">
        <v>133</v>
      </c>
      <c r="E203" s="186" t="s">
        <v>5</v>
      </c>
      <c r="F203" s="187" t="s">
        <v>231</v>
      </c>
      <c r="H203" s="188">
        <v>64.132999999999996</v>
      </c>
      <c r="I203" s="189"/>
      <c r="L203" s="185"/>
      <c r="M203" s="190"/>
      <c r="N203" s="191"/>
      <c r="O203" s="191"/>
      <c r="P203" s="191"/>
      <c r="Q203" s="191"/>
      <c r="R203" s="191"/>
      <c r="S203" s="191"/>
      <c r="T203" s="192"/>
      <c r="AT203" s="186" t="s">
        <v>133</v>
      </c>
      <c r="AU203" s="186" t="s">
        <v>84</v>
      </c>
      <c r="AV203" s="11" t="s">
        <v>84</v>
      </c>
      <c r="AW203" s="11" t="s">
        <v>39</v>
      </c>
      <c r="AX203" s="11" t="s">
        <v>75</v>
      </c>
      <c r="AY203" s="186" t="s">
        <v>120</v>
      </c>
    </row>
    <row r="204" spans="2:65" s="12" customFormat="1" ht="13.5">
      <c r="B204" s="193"/>
      <c r="D204" s="180" t="s">
        <v>133</v>
      </c>
      <c r="E204" s="194" t="s">
        <v>5</v>
      </c>
      <c r="F204" s="195" t="s">
        <v>135</v>
      </c>
      <c r="H204" s="196">
        <v>64.132999999999996</v>
      </c>
      <c r="I204" s="197"/>
      <c r="L204" s="193"/>
      <c r="M204" s="198"/>
      <c r="N204" s="199"/>
      <c r="O204" s="199"/>
      <c r="P204" s="199"/>
      <c r="Q204" s="199"/>
      <c r="R204" s="199"/>
      <c r="S204" s="199"/>
      <c r="T204" s="200"/>
      <c r="AT204" s="194" t="s">
        <v>133</v>
      </c>
      <c r="AU204" s="194" t="s">
        <v>84</v>
      </c>
      <c r="AV204" s="12" t="s">
        <v>127</v>
      </c>
      <c r="AW204" s="12" t="s">
        <v>39</v>
      </c>
      <c r="AX204" s="12" t="s">
        <v>24</v>
      </c>
      <c r="AY204" s="194" t="s">
        <v>120</v>
      </c>
    </row>
    <row r="205" spans="2:65" s="1" customFormat="1" ht="16.5" customHeight="1">
      <c r="B205" s="167"/>
      <c r="C205" s="168" t="s">
        <v>238</v>
      </c>
      <c r="D205" s="168" t="s">
        <v>122</v>
      </c>
      <c r="E205" s="169" t="s">
        <v>239</v>
      </c>
      <c r="F205" s="170" t="s">
        <v>240</v>
      </c>
      <c r="G205" s="171" t="s">
        <v>155</v>
      </c>
      <c r="H205" s="172">
        <v>64.132999999999996</v>
      </c>
      <c r="I205" s="173"/>
      <c r="J205" s="174">
        <f>ROUND(I205*H205,2)</f>
        <v>0</v>
      </c>
      <c r="K205" s="170" t="s">
        <v>126</v>
      </c>
      <c r="L205" s="39"/>
      <c r="M205" s="175" t="s">
        <v>5</v>
      </c>
      <c r="N205" s="176" t="s">
        <v>46</v>
      </c>
      <c r="O205" s="40"/>
      <c r="P205" s="177">
        <f>O205*H205</f>
        <v>0</v>
      </c>
      <c r="Q205" s="177">
        <v>0</v>
      </c>
      <c r="R205" s="177">
        <f>Q205*H205</f>
        <v>0</v>
      </c>
      <c r="S205" s="177">
        <v>0</v>
      </c>
      <c r="T205" s="178">
        <f>S205*H205</f>
        <v>0</v>
      </c>
      <c r="AR205" s="22" t="s">
        <v>127</v>
      </c>
      <c r="AT205" s="22" t="s">
        <v>122</v>
      </c>
      <c r="AU205" s="22" t="s">
        <v>84</v>
      </c>
      <c r="AY205" s="22" t="s">
        <v>120</v>
      </c>
      <c r="BE205" s="179">
        <f>IF(N205="základní",J205,0)</f>
        <v>0</v>
      </c>
      <c r="BF205" s="179">
        <f>IF(N205="snížená",J205,0)</f>
        <v>0</v>
      </c>
      <c r="BG205" s="179">
        <f>IF(N205="zákl. přenesená",J205,0)</f>
        <v>0</v>
      </c>
      <c r="BH205" s="179">
        <f>IF(N205="sníž. přenesená",J205,0)</f>
        <v>0</v>
      </c>
      <c r="BI205" s="179">
        <f>IF(N205="nulová",J205,0)</f>
        <v>0</v>
      </c>
      <c r="BJ205" s="22" t="s">
        <v>24</v>
      </c>
      <c r="BK205" s="179">
        <f>ROUND(I205*H205,2)</f>
        <v>0</v>
      </c>
      <c r="BL205" s="22" t="s">
        <v>127</v>
      </c>
      <c r="BM205" s="22" t="s">
        <v>241</v>
      </c>
    </row>
    <row r="206" spans="2:65" s="1" customFormat="1" ht="13.5">
      <c r="B206" s="39"/>
      <c r="D206" s="180" t="s">
        <v>129</v>
      </c>
      <c r="F206" s="181" t="s">
        <v>240</v>
      </c>
      <c r="I206" s="182"/>
      <c r="L206" s="39"/>
      <c r="M206" s="183"/>
      <c r="N206" s="40"/>
      <c r="O206" s="40"/>
      <c r="P206" s="40"/>
      <c r="Q206" s="40"/>
      <c r="R206" s="40"/>
      <c r="S206" s="40"/>
      <c r="T206" s="68"/>
      <c r="AT206" s="22" t="s">
        <v>129</v>
      </c>
      <c r="AU206" s="22" t="s">
        <v>84</v>
      </c>
    </row>
    <row r="207" spans="2:65" s="1" customFormat="1" ht="175.5">
      <c r="B207" s="39"/>
      <c r="D207" s="180" t="s">
        <v>131</v>
      </c>
      <c r="F207" s="184" t="s">
        <v>242</v>
      </c>
      <c r="I207" s="182"/>
      <c r="L207" s="39"/>
      <c r="M207" s="183"/>
      <c r="N207" s="40"/>
      <c r="O207" s="40"/>
      <c r="P207" s="40"/>
      <c r="Q207" s="40"/>
      <c r="R207" s="40"/>
      <c r="S207" s="40"/>
      <c r="T207" s="68"/>
      <c r="AT207" s="22" t="s">
        <v>131</v>
      </c>
      <c r="AU207" s="22" t="s">
        <v>84</v>
      </c>
    </row>
    <row r="208" spans="2:65" s="11" customFormat="1" ht="13.5">
      <c r="B208" s="185"/>
      <c r="D208" s="180" t="s">
        <v>133</v>
      </c>
      <c r="E208" s="186" t="s">
        <v>5</v>
      </c>
      <c r="F208" s="187" t="s">
        <v>231</v>
      </c>
      <c r="H208" s="188">
        <v>64.132999999999996</v>
      </c>
      <c r="I208" s="189"/>
      <c r="L208" s="185"/>
      <c r="M208" s="190"/>
      <c r="N208" s="191"/>
      <c r="O208" s="191"/>
      <c r="P208" s="191"/>
      <c r="Q208" s="191"/>
      <c r="R208" s="191"/>
      <c r="S208" s="191"/>
      <c r="T208" s="192"/>
      <c r="AT208" s="186" t="s">
        <v>133</v>
      </c>
      <c r="AU208" s="186" t="s">
        <v>84</v>
      </c>
      <c r="AV208" s="11" t="s">
        <v>84</v>
      </c>
      <c r="AW208" s="11" t="s">
        <v>39</v>
      </c>
      <c r="AX208" s="11" t="s">
        <v>75</v>
      </c>
      <c r="AY208" s="186" t="s">
        <v>120</v>
      </c>
    </row>
    <row r="209" spans="2:65" s="12" customFormat="1" ht="13.5">
      <c r="B209" s="193"/>
      <c r="D209" s="180" t="s">
        <v>133</v>
      </c>
      <c r="E209" s="194" t="s">
        <v>5</v>
      </c>
      <c r="F209" s="195" t="s">
        <v>135</v>
      </c>
      <c r="H209" s="196">
        <v>64.132999999999996</v>
      </c>
      <c r="I209" s="197"/>
      <c r="L209" s="193"/>
      <c r="M209" s="198"/>
      <c r="N209" s="199"/>
      <c r="O209" s="199"/>
      <c r="P209" s="199"/>
      <c r="Q209" s="199"/>
      <c r="R209" s="199"/>
      <c r="S209" s="199"/>
      <c r="T209" s="200"/>
      <c r="AT209" s="194" t="s">
        <v>133</v>
      </c>
      <c r="AU209" s="194" t="s">
        <v>84</v>
      </c>
      <c r="AV209" s="12" t="s">
        <v>127</v>
      </c>
      <c r="AW209" s="12" t="s">
        <v>39</v>
      </c>
      <c r="AX209" s="12" t="s">
        <v>24</v>
      </c>
      <c r="AY209" s="194" t="s">
        <v>120</v>
      </c>
    </row>
    <row r="210" spans="2:65" s="1" customFormat="1" ht="16.5" customHeight="1">
      <c r="B210" s="167"/>
      <c r="C210" s="168" t="s">
        <v>11</v>
      </c>
      <c r="D210" s="168" t="s">
        <v>122</v>
      </c>
      <c r="E210" s="169" t="s">
        <v>243</v>
      </c>
      <c r="F210" s="170" t="s">
        <v>244</v>
      </c>
      <c r="G210" s="171" t="s">
        <v>245</v>
      </c>
      <c r="H210" s="172">
        <v>106.78100000000001</v>
      </c>
      <c r="I210" s="173"/>
      <c r="J210" s="174">
        <f>ROUND(I210*H210,2)</f>
        <v>0</v>
      </c>
      <c r="K210" s="170" t="s">
        <v>126</v>
      </c>
      <c r="L210" s="39"/>
      <c r="M210" s="175" t="s">
        <v>5</v>
      </c>
      <c r="N210" s="176" t="s">
        <v>46</v>
      </c>
      <c r="O210" s="40"/>
      <c r="P210" s="177">
        <f>O210*H210</f>
        <v>0</v>
      </c>
      <c r="Q210" s="177">
        <v>0</v>
      </c>
      <c r="R210" s="177">
        <f>Q210*H210</f>
        <v>0</v>
      </c>
      <c r="S210" s="177">
        <v>0</v>
      </c>
      <c r="T210" s="178">
        <f>S210*H210</f>
        <v>0</v>
      </c>
      <c r="AR210" s="22" t="s">
        <v>127</v>
      </c>
      <c r="AT210" s="22" t="s">
        <v>122</v>
      </c>
      <c r="AU210" s="22" t="s">
        <v>84</v>
      </c>
      <c r="AY210" s="22" t="s">
        <v>120</v>
      </c>
      <c r="BE210" s="179">
        <f>IF(N210="základní",J210,0)</f>
        <v>0</v>
      </c>
      <c r="BF210" s="179">
        <f>IF(N210="snížená",J210,0)</f>
        <v>0</v>
      </c>
      <c r="BG210" s="179">
        <f>IF(N210="zákl. přenesená",J210,0)</f>
        <v>0</v>
      </c>
      <c r="BH210" s="179">
        <f>IF(N210="sníž. přenesená",J210,0)</f>
        <v>0</v>
      </c>
      <c r="BI210" s="179">
        <f>IF(N210="nulová",J210,0)</f>
        <v>0</v>
      </c>
      <c r="BJ210" s="22" t="s">
        <v>24</v>
      </c>
      <c r="BK210" s="179">
        <f>ROUND(I210*H210,2)</f>
        <v>0</v>
      </c>
      <c r="BL210" s="22" t="s">
        <v>127</v>
      </c>
      <c r="BM210" s="22" t="s">
        <v>246</v>
      </c>
    </row>
    <row r="211" spans="2:65" s="1" customFormat="1" ht="13.5">
      <c r="B211" s="39"/>
      <c r="D211" s="180" t="s">
        <v>129</v>
      </c>
      <c r="F211" s="181" t="s">
        <v>247</v>
      </c>
      <c r="I211" s="182"/>
      <c r="L211" s="39"/>
      <c r="M211" s="183"/>
      <c r="N211" s="40"/>
      <c r="O211" s="40"/>
      <c r="P211" s="40"/>
      <c r="Q211" s="40"/>
      <c r="R211" s="40"/>
      <c r="S211" s="40"/>
      <c r="T211" s="68"/>
      <c r="AT211" s="22" t="s">
        <v>129</v>
      </c>
      <c r="AU211" s="22" t="s">
        <v>84</v>
      </c>
    </row>
    <row r="212" spans="2:65" s="1" customFormat="1" ht="175.5">
      <c r="B212" s="39"/>
      <c r="D212" s="180" t="s">
        <v>131</v>
      </c>
      <c r="F212" s="184" t="s">
        <v>242</v>
      </c>
      <c r="I212" s="182"/>
      <c r="L212" s="39"/>
      <c r="M212" s="183"/>
      <c r="N212" s="40"/>
      <c r="O212" s="40"/>
      <c r="P212" s="40"/>
      <c r="Q212" s="40"/>
      <c r="R212" s="40"/>
      <c r="S212" s="40"/>
      <c r="T212" s="68"/>
      <c r="AT212" s="22" t="s">
        <v>131</v>
      </c>
      <c r="AU212" s="22" t="s">
        <v>84</v>
      </c>
    </row>
    <row r="213" spans="2:65" s="11" customFormat="1" ht="13.5">
      <c r="B213" s="185"/>
      <c r="D213" s="180" t="s">
        <v>133</v>
      </c>
      <c r="E213" s="186" t="s">
        <v>5</v>
      </c>
      <c r="F213" s="187" t="s">
        <v>248</v>
      </c>
      <c r="H213" s="188">
        <v>106.78100000000001</v>
      </c>
      <c r="I213" s="189"/>
      <c r="L213" s="185"/>
      <c r="M213" s="190"/>
      <c r="N213" s="191"/>
      <c r="O213" s="191"/>
      <c r="P213" s="191"/>
      <c r="Q213" s="191"/>
      <c r="R213" s="191"/>
      <c r="S213" s="191"/>
      <c r="T213" s="192"/>
      <c r="AT213" s="186" t="s">
        <v>133</v>
      </c>
      <c r="AU213" s="186" t="s">
        <v>84</v>
      </c>
      <c r="AV213" s="11" t="s">
        <v>84</v>
      </c>
      <c r="AW213" s="11" t="s">
        <v>39</v>
      </c>
      <c r="AX213" s="11" t="s">
        <v>75</v>
      </c>
      <c r="AY213" s="186" t="s">
        <v>120</v>
      </c>
    </row>
    <row r="214" spans="2:65" s="12" customFormat="1" ht="13.5">
      <c r="B214" s="193"/>
      <c r="D214" s="180" t="s">
        <v>133</v>
      </c>
      <c r="E214" s="194" t="s">
        <v>5</v>
      </c>
      <c r="F214" s="195" t="s">
        <v>135</v>
      </c>
      <c r="H214" s="196">
        <v>106.78100000000001</v>
      </c>
      <c r="I214" s="197"/>
      <c r="L214" s="193"/>
      <c r="M214" s="198"/>
      <c r="N214" s="199"/>
      <c r="O214" s="199"/>
      <c r="P214" s="199"/>
      <c r="Q214" s="199"/>
      <c r="R214" s="199"/>
      <c r="S214" s="199"/>
      <c r="T214" s="200"/>
      <c r="AT214" s="194" t="s">
        <v>133</v>
      </c>
      <c r="AU214" s="194" t="s">
        <v>84</v>
      </c>
      <c r="AV214" s="12" t="s">
        <v>127</v>
      </c>
      <c r="AW214" s="12" t="s">
        <v>39</v>
      </c>
      <c r="AX214" s="12" t="s">
        <v>24</v>
      </c>
      <c r="AY214" s="194" t="s">
        <v>120</v>
      </c>
    </row>
    <row r="215" spans="2:65" s="1" customFormat="1" ht="16.5" customHeight="1">
      <c r="B215" s="167"/>
      <c r="C215" s="168" t="s">
        <v>249</v>
      </c>
      <c r="D215" s="168" t="s">
        <v>122</v>
      </c>
      <c r="E215" s="169" t="s">
        <v>250</v>
      </c>
      <c r="F215" s="170" t="s">
        <v>251</v>
      </c>
      <c r="G215" s="171" t="s">
        <v>155</v>
      </c>
      <c r="H215" s="172">
        <v>113.02200000000001</v>
      </c>
      <c r="I215" s="173"/>
      <c r="J215" s="174">
        <f>ROUND(I215*H215,2)</f>
        <v>0</v>
      </c>
      <c r="K215" s="170" t="s">
        <v>126</v>
      </c>
      <c r="L215" s="39"/>
      <c r="M215" s="175" t="s">
        <v>5</v>
      </c>
      <c r="N215" s="176" t="s">
        <v>46</v>
      </c>
      <c r="O215" s="40"/>
      <c r="P215" s="177">
        <f>O215*H215</f>
        <v>0</v>
      </c>
      <c r="Q215" s="177">
        <v>0</v>
      </c>
      <c r="R215" s="177">
        <f>Q215*H215</f>
        <v>0</v>
      </c>
      <c r="S215" s="177">
        <v>0</v>
      </c>
      <c r="T215" s="178">
        <f>S215*H215</f>
        <v>0</v>
      </c>
      <c r="AR215" s="22" t="s">
        <v>127</v>
      </c>
      <c r="AT215" s="22" t="s">
        <v>122</v>
      </c>
      <c r="AU215" s="22" t="s">
        <v>84</v>
      </c>
      <c r="AY215" s="22" t="s">
        <v>120</v>
      </c>
      <c r="BE215" s="179">
        <f>IF(N215="základní",J215,0)</f>
        <v>0</v>
      </c>
      <c r="BF215" s="179">
        <f>IF(N215="snížená",J215,0)</f>
        <v>0</v>
      </c>
      <c r="BG215" s="179">
        <f>IF(N215="zákl. přenesená",J215,0)</f>
        <v>0</v>
      </c>
      <c r="BH215" s="179">
        <f>IF(N215="sníž. přenesená",J215,0)</f>
        <v>0</v>
      </c>
      <c r="BI215" s="179">
        <f>IF(N215="nulová",J215,0)</f>
        <v>0</v>
      </c>
      <c r="BJ215" s="22" t="s">
        <v>24</v>
      </c>
      <c r="BK215" s="179">
        <f>ROUND(I215*H215,2)</f>
        <v>0</v>
      </c>
      <c r="BL215" s="22" t="s">
        <v>127</v>
      </c>
      <c r="BM215" s="22" t="s">
        <v>252</v>
      </c>
    </row>
    <row r="216" spans="2:65" s="1" customFormat="1" ht="27">
      <c r="B216" s="39"/>
      <c r="D216" s="180" t="s">
        <v>129</v>
      </c>
      <c r="F216" s="181" t="s">
        <v>253</v>
      </c>
      <c r="I216" s="182"/>
      <c r="L216" s="39"/>
      <c r="M216" s="183"/>
      <c r="N216" s="40"/>
      <c r="O216" s="40"/>
      <c r="P216" s="40"/>
      <c r="Q216" s="40"/>
      <c r="R216" s="40"/>
      <c r="S216" s="40"/>
      <c r="T216" s="68"/>
      <c r="AT216" s="22" t="s">
        <v>129</v>
      </c>
      <c r="AU216" s="22" t="s">
        <v>84</v>
      </c>
    </row>
    <row r="217" spans="2:65" s="1" customFormat="1" ht="175.5">
      <c r="B217" s="39"/>
      <c r="D217" s="180" t="s">
        <v>131</v>
      </c>
      <c r="F217" s="184" t="s">
        <v>254</v>
      </c>
      <c r="I217" s="182"/>
      <c r="L217" s="39"/>
      <c r="M217" s="183"/>
      <c r="N217" s="40"/>
      <c r="O217" s="40"/>
      <c r="P217" s="40"/>
      <c r="Q217" s="40"/>
      <c r="R217" s="40"/>
      <c r="S217" s="40"/>
      <c r="T217" s="68"/>
      <c r="AT217" s="22" t="s">
        <v>131</v>
      </c>
      <c r="AU217" s="22" t="s">
        <v>84</v>
      </c>
    </row>
    <row r="218" spans="2:65" s="11" customFormat="1" ht="13.5">
      <c r="B218" s="185"/>
      <c r="D218" s="180" t="s">
        <v>133</v>
      </c>
      <c r="E218" s="186" t="s">
        <v>5</v>
      </c>
      <c r="F218" s="187" t="s">
        <v>225</v>
      </c>
      <c r="H218" s="188">
        <v>113.02200000000001</v>
      </c>
      <c r="I218" s="189"/>
      <c r="L218" s="185"/>
      <c r="M218" s="190"/>
      <c r="N218" s="191"/>
      <c r="O218" s="191"/>
      <c r="P218" s="191"/>
      <c r="Q218" s="191"/>
      <c r="R218" s="191"/>
      <c r="S218" s="191"/>
      <c r="T218" s="192"/>
      <c r="AT218" s="186" t="s">
        <v>133</v>
      </c>
      <c r="AU218" s="186" t="s">
        <v>84</v>
      </c>
      <c r="AV218" s="11" t="s">
        <v>84</v>
      </c>
      <c r="AW218" s="11" t="s">
        <v>39</v>
      </c>
      <c r="AX218" s="11" t="s">
        <v>75</v>
      </c>
      <c r="AY218" s="186" t="s">
        <v>120</v>
      </c>
    </row>
    <row r="219" spans="2:65" s="12" customFormat="1" ht="13.5">
      <c r="B219" s="193"/>
      <c r="D219" s="180" t="s">
        <v>133</v>
      </c>
      <c r="E219" s="194" t="s">
        <v>5</v>
      </c>
      <c r="F219" s="195" t="s">
        <v>135</v>
      </c>
      <c r="H219" s="196">
        <v>113.02200000000001</v>
      </c>
      <c r="I219" s="197"/>
      <c r="L219" s="193"/>
      <c r="M219" s="198"/>
      <c r="N219" s="199"/>
      <c r="O219" s="199"/>
      <c r="P219" s="199"/>
      <c r="Q219" s="199"/>
      <c r="R219" s="199"/>
      <c r="S219" s="199"/>
      <c r="T219" s="200"/>
      <c r="AT219" s="194" t="s">
        <v>133</v>
      </c>
      <c r="AU219" s="194" t="s">
        <v>84</v>
      </c>
      <c r="AV219" s="12" t="s">
        <v>127</v>
      </c>
      <c r="AW219" s="12" t="s">
        <v>39</v>
      </c>
      <c r="AX219" s="12" t="s">
        <v>24</v>
      </c>
      <c r="AY219" s="194" t="s">
        <v>120</v>
      </c>
    </row>
    <row r="220" spans="2:65" s="1" customFormat="1" ht="25.5" customHeight="1">
      <c r="B220" s="167"/>
      <c r="C220" s="168" t="s">
        <v>255</v>
      </c>
      <c r="D220" s="168" t="s">
        <v>122</v>
      </c>
      <c r="E220" s="169" t="s">
        <v>256</v>
      </c>
      <c r="F220" s="170" t="s">
        <v>257</v>
      </c>
      <c r="G220" s="171" t="s">
        <v>155</v>
      </c>
      <c r="H220" s="172">
        <v>0.45</v>
      </c>
      <c r="I220" s="173"/>
      <c r="J220" s="174">
        <f>ROUND(I220*H220,2)</f>
        <v>0</v>
      </c>
      <c r="K220" s="170" t="s">
        <v>126</v>
      </c>
      <c r="L220" s="39"/>
      <c r="M220" s="175" t="s">
        <v>5</v>
      </c>
      <c r="N220" s="176" t="s">
        <v>46</v>
      </c>
      <c r="O220" s="40"/>
      <c r="P220" s="177">
        <f>O220*H220</f>
        <v>0</v>
      </c>
      <c r="Q220" s="177">
        <v>0</v>
      </c>
      <c r="R220" s="177">
        <f>Q220*H220</f>
        <v>0</v>
      </c>
      <c r="S220" s="177">
        <v>0</v>
      </c>
      <c r="T220" s="178">
        <f>S220*H220</f>
        <v>0</v>
      </c>
      <c r="AR220" s="22" t="s">
        <v>127</v>
      </c>
      <c r="AT220" s="22" t="s">
        <v>122</v>
      </c>
      <c r="AU220" s="22" t="s">
        <v>84</v>
      </c>
      <c r="AY220" s="22" t="s">
        <v>120</v>
      </c>
      <c r="BE220" s="179">
        <f>IF(N220="základní",J220,0)</f>
        <v>0</v>
      </c>
      <c r="BF220" s="179">
        <f>IF(N220="snížená",J220,0)</f>
        <v>0</v>
      </c>
      <c r="BG220" s="179">
        <f>IF(N220="zákl. přenesená",J220,0)</f>
        <v>0</v>
      </c>
      <c r="BH220" s="179">
        <f>IF(N220="sníž. přenesená",J220,0)</f>
        <v>0</v>
      </c>
      <c r="BI220" s="179">
        <f>IF(N220="nulová",J220,0)</f>
        <v>0</v>
      </c>
      <c r="BJ220" s="22" t="s">
        <v>24</v>
      </c>
      <c r="BK220" s="179">
        <f>ROUND(I220*H220,2)</f>
        <v>0</v>
      </c>
      <c r="BL220" s="22" t="s">
        <v>127</v>
      </c>
      <c r="BM220" s="22" t="s">
        <v>258</v>
      </c>
    </row>
    <row r="221" spans="2:65" s="1" customFormat="1" ht="27">
      <c r="B221" s="39"/>
      <c r="D221" s="180" t="s">
        <v>129</v>
      </c>
      <c r="F221" s="181" t="s">
        <v>259</v>
      </c>
      <c r="I221" s="182"/>
      <c r="L221" s="39"/>
      <c r="M221" s="183"/>
      <c r="N221" s="40"/>
      <c r="O221" s="40"/>
      <c r="P221" s="40"/>
      <c r="Q221" s="40"/>
      <c r="R221" s="40"/>
      <c r="S221" s="40"/>
      <c r="T221" s="68"/>
      <c r="AT221" s="22" t="s">
        <v>129</v>
      </c>
      <c r="AU221" s="22" t="s">
        <v>84</v>
      </c>
    </row>
    <row r="222" spans="2:65" s="1" customFormat="1" ht="175.5">
      <c r="B222" s="39"/>
      <c r="D222" s="180" t="s">
        <v>131</v>
      </c>
      <c r="F222" s="184" t="s">
        <v>260</v>
      </c>
      <c r="I222" s="182"/>
      <c r="L222" s="39"/>
      <c r="M222" s="183"/>
      <c r="N222" s="40"/>
      <c r="O222" s="40"/>
      <c r="P222" s="40"/>
      <c r="Q222" s="40"/>
      <c r="R222" s="40"/>
      <c r="S222" s="40"/>
      <c r="T222" s="68"/>
      <c r="AT222" s="22" t="s">
        <v>131</v>
      </c>
      <c r="AU222" s="22" t="s">
        <v>84</v>
      </c>
    </row>
    <row r="223" spans="2:65" s="11" customFormat="1" ht="13.5">
      <c r="B223" s="185"/>
      <c r="D223" s="180" t="s">
        <v>133</v>
      </c>
      <c r="E223" s="186" t="s">
        <v>5</v>
      </c>
      <c r="F223" s="187" t="s">
        <v>261</v>
      </c>
      <c r="H223" s="188">
        <v>0.45</v>
      </c>
      <c r="I223" s="189"/>
      <c r="L223" s="185"/>
      <c r="M223" s="190"/>
      <c r="N223" s="191"/>
      <c r="O223" s="191"/>
      <c r="P223" s="191"/>
      <c r="Q223" s="191"/>
      <c r="R223" s="191"/>
      <c r="S223" s="191"/>
      <c r="T223" s="192"/>
      <c r="AT223" s="186" t="s">
        <v>133</v>
      </c>
      <c r="AU223" s="186" t="s">
        <v>84</v>
      </c>
      <c r="AV223" s="11" t="s">
        <v>84</v>
      </c>
      <c r="AW223" s="11" t="s">
        <v>39</v>
      </c>
      <c r="AX223" s="11" t="s">
        <v>75</v>
      </c>
      <c r="AY223" s="186" t="s">
        <v>120</v>
      </c>
    </row>
    <row r="224" spans="2:65" s="12" customFormat="1" ht="13.5">
      <c r="B224" s="193"/>
      <c r="D224" s="180" t="s">
        <v>133</v>
      </c>
      <c r="E224" s="194" t="s">
        <v>5</v>
      </c>
      <c r="F224" s="195" t="s">
        <v>135</v>
      </c>
      <c r="H224" s="196">
        <v>0.45</v>
      </c>
      <c r="I224" s="197"/>
      <c r="L224" s="193"/>
      <c r="M224" s="198"/>
      <c r="N224" s="199"/>
      <c r="O224" s="199"/>
      <c r="P224" s="199"/>
      <c r="Q224" s="199"/>
      <c r="R224" s="199"/>
      <c r="S224" s="199"/>
      <c r="T224" s="200"/>
      <c r="AT224" s="194" t="s">
        <v>133</v>
      </c>
      <c r="AU224" s="194" t="s">
        <v>84</v>
      </c>
      <c r="AV224" s="12" t="s">
        <v>127</v>
      </c>
      <c r="AW224" s="12" t="s">
        <v>39</v>
      </c>
      <c r="AX224" s="12" t="s">
        <v>24</v>
      </c>
      <c r="AY224" s="194" t="s">
        <v>120</v>
      </c>
    </row>
    <row r="225" spans="2:65" s="1" customFormat="1" ht="16.5" customHeight="1">
      <c r="B225" s="167"/>
      <c r="C225" s="201" t="s">
        <v>262</v>
      </c>
      <c r="D225" s="201" t="s">
        <v>263</v>
      </c>
      <c r="E225" s="202" t="s">
        <v>264</v>
      </c>
      <c r="F225" s="203" t="s">
        <v>265</v>
      </c>
      <c r="G225" s="204" t="s">
        <v>245</v>
      </c>
      <c r="H225" s="205">
        <v>0.84799999999999998</v>
      </c>
      <c r="I225" s="206"/>
      <c r="J225" s="207">
        <f>ROUND(I225*H225,2)</f>
        <v>0</v>
      </c>
      <c r="K225" s="203" t="s">
        <v>126</v>
      </c>
      <c r="L225" s="208"/>
      <c r="M225" s="209" t="s">
        <v>5</v>
      </c>
      <c r="N225" s="210" t="s">
        <v>46</v>
      </c>
      <c r="O225" s="40"/>
      <c r="P225" s="177">
        <f>O225*H225</f>
        <v>0</v>
      </c>
      <c r="Q225" s="177">
        <v>1</v>
      </c>
      <c r="R225" s="177">
        <f>Q225*H225</f>
        <v>0.84799999999999998</v>
      </c>
      <c r="S225" s="177">
        <v>0</v>
      </c>
      <c r="T225" s="178">
        <f>S225*H225</f>
        <v>0</v>
      </c>
      <c r="AR225" s="22" t="s">
        <v>192</v>
      </c>
      <c r="AT225" s="22" t="s">
        <v>263</v>
      </c>
      <c r="AU225" s="22" t="s">
        <v>84</v>
      </c>
      <c r="AY225" s="22" t="s">
        <v>120</v>
      </c>
      <c r="BE225" s="179">
        <f>IF(N225="základní",J225,0)</f>
        <v>0</v>
      </c>
      <c r="BF225" s="179">
        <f>IF(N225="snížená",J225,0)</f>
        <v>0</v>
      </c>
      <c r="BG225" s="179">
        <f>IF(N225="zákl. přenesená",J225,0)</f>
        <v>0</v>
      </c>
      <c r="BH225" s="179">
        <f>IF(N225="sníž. přenesená",J225,0)</f>
        <v>0</v>
      </c>
      <c r="BI225" s="179">
        <f>IF(N225="nulová",J225,0)</f>
        <v>0</v>
      </c>
      <c r="BJ225" s="22" t="s">
        <v>24</v>
      </c>
      <c r="BK225" s="179">
        <f>ROUND(I225*H225,2)</f>
        <v>0</v>
      </c>
      <c r="BL225" s="22" t="s">
        <v>127</v>
      </c>
      <c r="BM225" s="22" t="s">
        <v>266</v>
      </c>
    </row>
    <row r="226" spans="2:65" s="1" customFormat="1" ht="40.5">
      <c r="B226" s="39"/>
      <c r="D226" s="180" t="s">
        <v>129</v>
      </c>
      <c r="F226" s="181" t="s">
        <v>267</v>
      </c>
      <c r="I226" s="182"/>
      <c r="L226" s="39"/>
      <c r="M226" s="183"/>
      <c r="N226" s="40"/>
      <c r="O226" s="40"/>
      <c r="P226" s="40"/>
      <c r="Q226" s="40"/>
      <c r="R226" s="40"/>
      <c r="S226" s="40"/>
      <c r="T226" s="68"/>
      <c r="AT226" s="22" t="s">
        <v>129</v>
      </c>
      <c r="AU226" s="22" t="s">
        <v>84</v>
      </c>
    </row>
    <row r="227" spans="2:65" s="11" customFormat="1" ht="13.5">
      <c r="B227" s="185"/>
      <c r="D227" s="180" t="s">
        <v>133</v>
      </c>
      <c r="E227" s="186" t="s">
        <v>5</v>
      </c>
      <c r="F227" s="187" t="s">
        <v>268</v>
      </c>
      <c r="H227" s="188">
        <v>0.84799999999999998</v>
      </c>
      <c r="I227" s="189"/>
      <c r="L227" s="185"/>
      <c r="M227" s="190"/>
      <c r="N227" s="191"/>
      <c r="O227" s="191"/>
      <c r="P227" s="191"/>
      <c r="Q227" s="191"/>
      <c r="R227" s="191"/>
      <c r="S227" s="191"/>
      <c r="T227" s="192"/>
      <c r="AT227" s="186" t="s">
        <v>133</v>
      </c>
      <c r="AU227" s="186" t="s">
        <v>84</v>
      </c>
      <c r="AV227" s="11" t="s">
        <v>84</v>
      </c>
      <c r="AW227" s="11" t="s">
        <v>39</v>
      </c>
      <c r="AX227" s="11" t="s">
        <v>75</v>
      </c>
      <c r="AY227" s="186" t="s">
        <v>120</v>
      </c>
    </row>
    <row r="228" spans="2:65" s="12" customFormat="1" ht="13.5">
      <c r="B228" s="193"/>
      <c r="D228" s="180" t="s">
        <v>133</v>
      </c>
      <c r="E228" s="194" t="s">
        <v>5</v>
      </c>
      <c r="F228" s="195" t="s">
        <v>135</v>
      </c>
      <c r="H228" s="196">
        <v>0.84799999999999998</v>
      </c>
      <c r="I228" s="197"/>
      <c r="L228" s="193"/>
      <c r="M228" s="198"/>
      <c r="N228" s="199"/>
      <c r="O228" s="199"/>
      <c r="P228" s="199"/>
      <c r="Q228" s="199"/>
      <c r="R228" s="199"/>
      <c r="S228" s="199"/>
      <c r="T228" s="200"/>
      <c r="AT228" s="194" t="s">
        <v>133</v>
      </c>
      <c r="AU228" s="194" t="s">
        <v>84</v>
      </c>
      <c r="AV228" s="12" t="s">
        <v>127</v>
      </c>
      <c r="AW228" s="12" t="s">
        <v>39</v>
      </c>
      <c r="AX228" s="12" t="s">
        <v>24</v>
      </c>
      <c r="AY228" s="194" t="s">
        <v>120</v>
      </c>
    </row>
    <row r="229" spans="2:65" s="1" customFormat="1" ht="16.5" customHeight="1">
      <c r="B229" s="167"/>
      <c r="C229" s="168" t="s">
        <v>269</v>
      </c>
      <c r="D229" s="168" t="s">
        <v>122</v>
      </c>
      <c r="E229" s="169" t="s">
        <v>270</v>
      </c>
      <c r="F229" s="170" t="s">
        <v>271</v>
      </c>
      <c r="G229" s="171" t="s">
        <v>155</v>
      </c>
      <c r="H229" s="172">
        <v>52.472999999999999</v>
      </c>
      <c r="I229" s="173"/>
      <c r="J229" s="174">
        <f>ROUND(I229*H229,2)</f>
        <v>0</v>
      </c>
      <c r="K229" s="170" t="s">
        <v>126</v>
      </c>
      <c r="L229" s="39"/>
      <c r="M229" s="175" t="s">
        <v>5</v>
      </c>
      <c r="N229" s="176" t="s">
        <v>46</v>
      </c>
      <c r="O229" s="40"/>
      <c r="P229" s="177">
        <f>O229*H229</f>
        <v>0</v>
      </c>
      <c r="Q229" s="177">
        <v>0</v>
      </c>
      <c r="R229" s="177">
        <f>Q229*H229</f>
        <v>0</v>
      </c>
      <c r="S229" s="177">
        <v>0</v>
      </c>
      <c r="T229" s="178">
        <f>S229*H229</f>
        <v>0</v>
      </c>
      <c r="AR229" s="22" t="s">
        <v>127</v>
      </c>
      <c r="AT229" s="22" t="s">
        <v>122</v>
      </c>
      <c r="AU229" s="22" t="s">
        <v>84</v>
      </c>
      <c r="AY229" s="22" t="s">
        <v>120</v>
      </c>
      <c r="BE229" s="179">
        <f>IF(N229="základní",J229,0)</f>
        <v>0</v>
      </c>
      <c r="BF229" s="179">
        <f>IF(N229="snížená",J229,0)</f>
        <v>0</v>
      </c>
      <c r="BG229" s="179">
        <f>IF(N229="zákl. přenesená",J229,0)</f>
        <v>0</v>
      </c>
      <c r="BH229" s="179">
        <f>IF(N229="sníž. přenesená",J229,0)</f>
        <v>0</v>
      </c>
      <c r="BI229" s="179">
        <f>IF(N229="nulová",J229,0)</f>
        <v>0</v>
      </c>
      <c r="BJ229" s="22" t="s">
        <v>24</v>
      </c>
      <c r="BK229" s="179">
        <f>ROUND(I229*H229,2)</f>
        <v>0</v>
      </c>
      <c r="BL229" s="22" t="s">
        <v>127</v>
      </c>
      <c r="BM229" s="22" t="s">
        <v>272</v>
      </c>
    </row>
    <row r="230" spans="2:65" s="1" customFormat="1" ht="40.5">
      <c r="B230" s="39"/>
      <c r="D230" s="180" t="s">
        <v>129</v>
      </c>
      <c r="F230" s="181" t="s">
        <v>273</v>
      </c>
      <c r="I230" s="182"/>
      <c r="L230" s="39"/>
      <c r="M230" s="183"/>
      <c r="N230" s="40"/>
      <c r="O230" s="40"/>
      <c r="P230" s="40"/>
      <c r="Q230" s="40"/>
      <c r="R230" s="40"/>
      <c r="S230" s="40"/>
      <c r="T230" s="68"/>
      <c r="AT230" s="22" t="s">
        <v>129</v>
      </c>
      <c r="AU230" s="22" t="s">
        <v>84</v>
      </c>
    </row>
    <row r="231" spans="2:65" s="1" customFormat="1" ht="108">
      <c r="B231" s="39"/>
      <c r="D231" s="180" t="s">
        <v>131</v>
      </c>
      <c r="F231" s="184" t="s">
        <v>274</v>
      </c>
      <c r="I231" s="182"/>
      <c r="L231" s="39"/>
      <c r="M231" s="183"/>
      <c r="N231" s="40"/>
      <c r="O231" s="40"/>
      <c r="P231" s="40"/>
      <c r="Q231" s="40"/>
      <c r="R231" s="40"/>
      <c r="S231" s="40"/>
      <c r="T231" s="68"/>
      <c r="AT231" s="22" t="s">
        <v>131</v>
      </c>
      <c r="AU231" s="22" t="s">
        <v>84</v>
      </c>
    </row>
    <row r="232" spans="2:65" s="11" customFormat="1" ht="13.5">
      <c r="B232" s="185"/>
      <c r="D232" s="180" t="s">
        <v>133</v>
      </c>
      <c r="E232" s="186" t="s">
        <v>5</v>
      </c>
      <c r="F232" s="187" t="s">
        <v>275</v>
      </c>
      <c r="H232" s="188">
        <v>1.238</v>
      </c>
      <c r="I232" s="189"/>
      <c r="L232" s="185"/>
      <c r="M232" s="190"/>
      <c r="N232" s="191"/>
      <c r="O232" s="191"/>
      <c r="P232" s="191"/>
      <c r="Q232" s="191"/>
      <c r="R232" s="191"/>
      <c r="S232" s="191"/>
      <c r="T232" s="192"/>
      <c r="AT232" s="186" t="s">
        <v>133</v>
      </c>
      <c r="AU232" s="186" t="s">
        <v>84</v>
      </c>
      <c r="AV232" s="11" t="s">
        <v>84</v>
      </c>
      <c r="AW232" s="11" t="s">
        <v>39</v>
      </c>
      <c r="AX232" s="11" t="s">
        <v>75</v>
      </c>
      <c r="AY232" s="186" t="s">
        <v>120</v>
      </c>
    </row>
    <row r="233" spans="2:65" s="11" customFormat="1" ht="13.5">
      <c r="B233" s="185"/>
      <c r="D233" s="180" t="s">
        <v>133</v>
      </c>
      <c r="E233" s="186" t="s">
        <v>5</v>
      </c>
      <c r="F233" s="187" t="s">
        <v>276</v>
      </c>
      <c r="H233" s="188">
        <v>6.4349999999999996</v>
      </c>
      <c r="I233" s="189"/>
      <c r="L233" s="185"/>
      <c r="M233" s="190"/>
      <c r="N233" s="191"/>
      <c r="O233" s="191"/>
      <c r="P233" s="191"/>
      <c r="Q233" s="191"/>
      <c r="R233" s="191"/>
      <c r="S233" s="191"/>
      <c r="T233" s="192"/>
      <c r="AT233" s="186" t="s">
        <v>133</v>
      </c>
      <c r="AU233" s="186" t="s">
        <v>84</v>
      </c>
      <c r="AV233" s="11" t="s">
        <v>84</v>
      </c>
      <c r="AW233" s="11" t="s">
        <v>39</v>
      </c>
      <c r="AX233" s="11" t="s">
        <v>75</v>
      </c>
      <c r="AY233" s="186" t="s">
        <v>120</v>
      </c>
    </row>
    <row r="234" spans="2:65" s="11" customFormat="1" ht="13.5">
      <c r="B234" s="185"/>
      <c r="D234" s="180" t="s">
        <v>133</v>
      </c>
      <c r="E234" s="186" t="s">
        <v>5</v>
      </c>
      <c r="F234" s="187" t="s">
        <v>277</v>
      </c>
      <c r="H234" s="188">
        <v>4.4550000000000001</v>
      </c>
      <c r="I234" s="189"/>
      <c r="L234" s="185"/>
      <c r="M234" s="190"/>
      <c r="N234" s="191"/>
      <c r="O234" s="191"/>
      <c r="P234" s="191"/>
      <c r="Q234" s="191"/>
      <c r="R234" s="191"/>
      <c r="S234" s="191"/>
      <c r="T234" s="192"/>
      <c r="AT234" s="186" t="s">
        <v>133</v>
      </c>
      <c r="AU234" s="186" t="s">
        <v>84</v>
      </c>
      <c r="AV234" s="11" t="s">
        <v>84</v>
      </c>
      <c r="AW234" s="11" t="s">
        <v>39</v>
      </c>
      <c r="AX234" s="11" t="s">
        <v>75</v>
      </c>
      <c r="AY234" s="186" t="s">
        <v>120</v>
      </c>
    </row>
    <row r="235" spans="2:65" s="11" customFormat="1" ht="13.5">
      <c r="B235" s="185"/>
      <c r="D235" s="180" t="s">
        <v>133</v>
      </c>
      <c r="E235" s="186" t="s">
        <v>5</v>
      </c>
      <c r="F235" s="187" t="s">
        <v>277</v>
      </c>
      <c r="H235" s="188">
        <v>4.4550000000000001</v>
      </c>
      <c r="I235" s="189"/>
      <c r="L235" s="185"/>
      <c r="M235" s="190"/>
      <c r="N235" s="191"/>
      <c r="O235" s="191"/>
      <c r="P235" s="191"/>
      <c r="Q235" s="191"/>
      <c r="R235" s="191"/>
      <c r="S235" s="191"/>
      <c r="T235" s="192"/>
      <c r="AT235" s="186" t="s">
        <v>133</v>
      </c>
      <c r="AU235" s="186" t="s">
        <v>84</v>
      </c>
      <c r="AV235" s="11" t="s">
        <v>84</v>
      </c>
      <c r="AW235" s="11" t="s">
        <v>39</v>
      </c>
      <c r="AX235" s="11" t="s">
        <v>75</v>
      </c>
      <c r="AY235" s="186" t="s">
        <v>120</v>
      </c>
    </row>
    <row r="236" spans="2:65" s="11" customFormat="1" ht="13.5">
      <c r="B236" s="185"/>
      <c r="D236" s="180" t="s">
        <v>133</v>
      </c>
      <c r="E236" s="186" t="s">
        <v>5</v>
      </c>
      <c r="F236" s="187" t="s">
        <v>278</v>
      </c>
      <c r="H236" s="188">
        <v>8.91</v>
      </c>
      <c r="I236" s="189"/>
      <c r="L236" s="185"/>
      <c r="M236" s="190"/>
      <c r="N236" s="191"/>
      <c r="O236" s="191"/>
      <c r="P236" s="191"/>
      <c r="Q236" s="191"/>
      <c r="R236" s="191"/>
      <c r="S236" s="191"/>
      <c r="T236" s="192"/>
      <c r="AT236" s="186" t="s">
        <v>133</v>
      </c>
      <c r="AU236" s="186" t="s">
        <v>84</v>
      </c>
      <c r="AV236" s="11" t="s">
        <v>84</v>
      </c>
      <c r="AW236" s="11" t="s">
        <v>39</v>
      </c>
      <c r="AX236" s="11" t="s">
        <v>75</v>
      </c>
      <c r="AY236" s="186" t="s">
        <v>120</v>
      </c>
    </row>
    <row r="237" spans="2:65" s="11" customFormat="1" ht="13.5">
      <c r="B237" s="185"/>
      <c r="D237" s="180" t="s">
        <v>133</v>
      </c>
      <c r="E237" s="186" t="s">
        <v>5</v>
      </c>
      <c r="F237" s="187" t="s">
        <v>279</v>
      </c>
      <c r="H237" s="188">
        <v>8.1679999999999993</v>
      </c>
      <c r="I237" s="189"/>
      <c r="L237" s="185"/>
      <c r="M237" s="190"/>
      <c r="N237" s="191"/>
      <c r="O237" s="191"/>
      <c r="P237" s="191"/>
      <c r="Q237" s="191"/>
      <c r="R237" s="191"/>
      <c r="S237" s="191"/>
      <c r="T237" s="192"/>
      <c r="AT237" s="186" t="s">
        <v>133</v>
      </c>
      <c r="AU237" s="186" t="s">
        <v>84</v>
      </c>
      <c r="AV237" s="11" t="s">
        <v>84</v>
      </c>
      <c r="AW237" s="11" t="s">
        <v>39</v>
      </c>
      <c r="AX237" s="11" t="s">
        <v>75</v>
      </c>
      <c r="AY237" s="186" t="s">
        <v>120</v>
      </c>
    </row>
    <row r="238" spans="2:65" s="11" customFormat="1" ht="13.5">
      <c r="B238" s="185"/>
      <c r="D238" s="180" t="s">
        <v>133</v>
      </c>
      <c r="E238" s="186" t="s">
        <v>5</v>
      </c>
      <c r="F238" s="187" t="s">
        <v>280</v>
      </c>
      <c r="H238" s="188">
        <v>1.7330000000000001</v>
      </c>
      <c r="I238" s="189"/>
      <c r="L238" s="185"/>
      <c r="M238" s="190"/>
      <c r="N238" s="191"/>
      <c r="O238" s="191"/>
      <c r="P238" s="191"/>
      <c r="Q238" s="191"/>
      <c r="R238" s="191"/>
      <c r="S238" s="191"/>
      <c r="T238" s="192"/>
      <c r="AT238" s="186" t="s">
        <v>133</v>
      </c>
      <c r="AU238" s="186" t="s">
        <v>84</v>
      </c>
      <c r="AV238" s="11" t="s">
        <v>84</v>
      </c>
      <c r="AW238" s="11" t="s">
        <v>39</v>
      </c>
      <c r="AX238" s="11" t="s">
        <v>75</v>
      </c>
      <c r="AY238" s="186" t="s">
        <v>120</v>
      </c>
    </row>
    <row r="239" spans="2:65" s="11" customFormat="1" ht="13.5">
      <c r="B239" s="185"/>
      <c r="D239" s="180" t="s">
        <v>133</v>
      </c>
      <c r="E239" s="186" t="s">
        <v>5</v>
      </c>
      <c r="F239" s="187" t="s">
        <v>281</v>
      </c>
      <c r="H239" s="188">
        <v>0.74299999999999999</v>
      </c>
      <c r="I239" s="189"/>
      <c r="L239" s="185"/>
      <c r="M239" s="190"/>
      <c r="N239" s="191"/>
      <c r="O239" s="191"/>
      <c r="P239" s="191"/>
      <c r="Q239" s="191"/>
      <c r="R239" s="191"/>
      <c r="S239" s="191"/>
      <c r="T239" s="192"/>
      <c r="AT239" s="186" t="s">
        <v>133</v>
      </c>
      <c r="AU239" s="186" t="s">
        <v>84</v>
      </c>
      <c r="AV239" s="11" t="s">
        <v>84</v>
      </c>
      <c r="AW239" s="11" t="s">
        <v>39</v>
      </c>
      <c r="AX239" s="11" t="s">
        <v>75</v>
      </c>
      <c r="AY239" s="186" t="s">
        <v>120</v>
      </c>
    </row>
    <row r="240" spans="2:65" s="11" customFormat="1" ht="13.5">
      <c r="B240" s="185"/>
      <c r="D240" s="180" t="s">
        <v>133</v>
      </c>
      <c r="E240" s="186" t="s">
        <v>5</v>
      </c>
      <c r="F240" s="187" t="s">
        <v>282</v>
      </c>
      <c r="H240" s="188">
        <v>4.7030000000000003</v>
      </c>
      <c r="I240" s="189"/>
      <c r="L240" s="185"/>
      <c r="M240" s="190"/>
      <c r="N240" s="191"/>
      <c r="O240" s="191"/>
      <c r="P240" s="191"/>
      <c r="Q240" s="191"/>
      <c r="R240" s="191"/>
      <c r="S240" s="191"/>
      <c r="T240" s="192"/>
      <c r="AT240" s="186" t="s">
        <v>133</v>
      </c>
      <c r="AU240" s="186" t="s">
        <v>84</v>
      </c>
      <c r="AV240" s="11" t="s">
        <v>84</v>
      </c>
      <c r="AW240" s="11" t="s">
        <v>39</v>
      </c>
      <c r="AX240" s="11" t="s">
        <v>75</v>
      </c>
      <c r="AY240" s="186" t="s">
        <v>120</v>
      </c>
    </row>
    <row r="241" spans="2:65" s="11" customFormat="1" ht="13.5">
      <c r="B241" s="185"/>
      <c r="D241" s="180" t="s">
        <v>133</v>
      </c>
      <c r="E241" s="186" t="s">
        <v>5</v>
      </c>
      <c r="F241" s="187" t="s">
        <v>283</v>
      </c>
      <c r="H241" s="188">
        <v>3.4649999999999999</v>
      </c>
      <c r="I241" s="189"/>
      <c r="L241" s="185"/>
      <c r="M241" s="190"/>
      <c r="N241" s="191"/>
      <c r="O241" s="191"/>
      <c r="P241" s="191"/>
      <c r="Q241" s="191"/>
      <c r="R241" s="191"/>
      <c r="S241" s="191"/>
      <c r="T241" s="192"/>
      <c r="AT241" s="186" t="s">
        <v>133</v>
      </c>
      <c r="AU241" s="186" t="s">
        <v>84</v>
      </c>
      <c r="AV241" s="11" t="s">
        <v>84</v>
      </c>
      <c r="AW241" s="11" t="s">
        <v>39</v>
      </c>
      <c r="AX241" s="11" t="s">
        <v>75</v>
      </c>
      <c r="AY241" s="186" t="s">
        <v>120</v>
      </c>
    </row>
    <row r="242" spans="2:65" s="11" customFormat="1" ht="13.5">
      <c r="B242" s="185"/>
      <c r="D242" s="180" t="s">
        <v>133</v>
      </c>
      <c r="E242" s="186" t="s">
        <v>5</v>
      </c>
      <c r="F242" s="187" t="s">
        <v>284</v>
      </c>
      <c r="H242" s="188">
        <v>7.4249999999999998</v>
      </c>
      <c r="I242" s="189"/>
      <c r="L242" s="185"/>
      <c r="M242" s="190"/>
      <c r="N242" s="191"/>
      <c r="O242" s="191"/>
      <c r="P242" s="191"/>
      <c r="Q242" s="191"/>
      <c r="R242" s="191"/>
      <c r="S242" s="191"/>
      <c r="T242" s="192"/>
      <c r="AT242" s="186" t="s">
        <v>133</v>
      </c>
      <c r="AU242" s="186" t="s">
        <v>84</v>
      </c>
      <c r="AV242" s="11" t="s">
        <v>84</v>
      </c>
      <c r="AW242" s="11" t="s">
        <v>39</v>
      </c>
      <c r="AX242" s="11" t="s">
        <v>75</v>
      </c>
      <c r="AY242" s="186" t="s">
        <v>120</v>
      </c>
    </row>
    <row r="243" spans="2:65" s="11" customFormat="1" ht="13.5">
      <c r="B243" s="185"/>
      <c r="D243" s="180" t="s">
        <v>133</v>
      </c>
      <c r="E243" s="186" t="s">
        <v>5</v>
      </c>
      <c r="F243" s="187" t="s">
        <v>281</v>
      </c>
      <c r="H243" s="188">
        <v>0.74299999999999999</v>
      </c>
      <c r="I243" s="189"/>
      <c r="L243" s="185"/>
      <c r="M243" s="190"/>
      <c r="N243" s="191"/>
      <c r="O243" s="191"/>
      <c r="P243" s="191"/>
      <c r="Q243" s="191"/>
      <c r="R243" s="191"/>
      <c r="S243" s="191"/>
      <c r="T243" s="192"/>
      <c r="AT243" s="186" t="s">
        <v>133</v>
      </c>
      <c r="AU243" s="186" t="s">
        <v>84</v>
      </c>
      <c r="AV243" s="11" t="s">
        <v>84</v>
      </c>
      <c r="AW243" s="11" t="s">
        <v>39</v>
      </c>
      <c r="AX243" s="11" t="s">
        <v>75</v>
      </c>
      <c r="AY243" s="186" t="s">
        <v>120</v>
      </c>
    </row>
    <row r="244" spans="2:65" s="12" customFormat="1" ht="13.5">
      <c r="B244" s="193"/>
      <c r="D244" s="180" t="s">
        <v>133</v>
      </c>
      <c r="E244" s="194" t="s">
        <v>5</v>
      </c>
      <c r="F244" s="195" t="s">
        <v>135</v>
      </c>
      <c r="H244" s="196">
        <v>52.472999999999999</v>
      </c>
      <c r="I244" s="197"/>
      <c r="L244" s="193"/>
      <c r="M244" s="198"/>
      <c r="N244" s="199"/>
      <c r="O244" s="199"/>
      <c r="P244" s="199"/>
      <c r="Q244" s="199"/>
      <c r="R244" s="199"/>
      <c r="S244" s="199"/>
      <c r="T244" s="200"/>
      <c r="AT244" s="194" t="s">
        <v>133</v>
      </c>
      <c r="AU244" s="194" t="s">
        <v>84</v>
      </c>
      <c r="AV244" s="12" t="s">
        <v>127</v>
      </c>
      <c r="AW244" s="12" t="s">
        <v>39</v>
      </c>
      <c r="AX244" s="12" t="s">
        <v>24</v>
      </c>
      <c r="AY244" s="194" t="s">
        <v>120</v>
      </c>
    </row>
    <row r="245" spans="2:65" s="1" customFormat="1" ht="16.5" customHeight="1">
      <c r="B245" s="167"/>
      <c r="C245" s="201" t="s">
        <v>285</v>
      </c>
      <c r="D245" s="201" t="s">
        <v>263</v>
      </c>
      <c r="E245" s="202" t="s">
        <v>286</v>
      </c>
      <c r="F245" s="203" t="s">
        <v>287</v>
      </c>
      <c r="G245" s="204" t="s">
        <v>245</v>
      </c>
      <c r="H245" s="205">
        <v>111.295</v>
      </c>
      <c r="I245" s="206"/>
      <c r="J245" s="207">
        <f>ROUND(I245*H245,2)</f>
        <v>0</v>
      </c>
      <c r="K245" s="203" t="s">
        <v>126</v>
      </c>
      <c r="L245" s="208"/>
      <c r="M245" s="209" t="s">
        <v>5</v>
      </c>
      <c r="N245" s="210" t="s">
        <v>46</v>
      </c>
      <c r="O245" s="40"/>
      <c r="P245" s="177">
        <f>O245*H245</f>
        <v>0</v>
      </c>
      <c r="Q245" s="177">
        <v>1</v>
      </c>
      <c r="R245" s="177">
        <f>Q245*H245</f>
        <v>111.295</v>
      </c>
      <c r="S245" s="177">
        <v>0</v>
      </c>
      <c r="T245" s="178">
        <f>S245*H245</f>
        <v>0</v>
      </c>
      <c r="AR245" s="22" t="s">
        <v>192</v>
      </c>
      <c r="AT245" s="22" t="s">
        <v>263</v>
      </c>
      <c r="AU245" s="22" t="s">
        <v>84</v>
      </c>
      <c r="AY245" s="22" t="s">
        <v>120</v>
      </c>
      <c r="BE245" s="179">
        <f>IF(N245="základní",J245,0)</f>
        <v>0</v>
      </c>
      <c r="BF245" s="179">
        <f>IF(N245="snížená",J245,0)</f>
        <v>0</v>
      </c>
      <c r="BG245" s="179">
        <f>IF(N245="zákl. přenesená",J245,0)</f>
        <v>0</v>
      </c>
      <c r="BH245" s="179">
        <f>IF(N245="sníž. přenesená",J245,0)</f>
        <v>0</v>
      </c>
      <c r="BI245" s="179">
        <f>IF(N245="nulová",J245,0)</f>
        <v>0</v>
      </c>
      <c r="BJ245" s="22" t="s">
        <v>24</v>
      </c>
      <c r="BK245" s="179">
        <f>ROUND(I245*H245,2)</f>
        <v>0</v>
      </c>
      <c r="BL245" s="22" t="s">
        <v>127</v>
      </c>
      <c r="BM245" s="22" t="s">
        <v>288</v>
      </c>
    </row>
    <row r="246" spans="2:65" s="1" customFormat="1" ht="40.5">
      <c r="B246" s="39"/>
      <c r="D246" s="180" t="s">
        <v>129</v>
      </c>
      <c r="F246" s="181" t="s">
        <v>289</v>
      </c>
      <c r="I246" s="182"/>
      <c r="L246" s="39"/>
      <c r="M246" s="183"/>
      <c r="N246" s="40"/>
      <c r="O246" s="40"/>
      <c r="P246" s="40"/>
      <c r="Q246" s="40"/>
      <c r="R246" s="40"/>
      <c r="S246" s="40"/>
      <c r="T246" s="68"/>
      <c r="AT246" s="22" t="s">
        <v>129</v>
      </c>
      <c r="AU246" s="22" t="s">
        <v>84</v>
      </c>
    </row>
    <row r="247" spans="2:65" s="11" customFormat="1" ht="13.5">
      <c r="B247" s="185"/>
      <c r="D247" s="180" t="s">
        <v>133</v>
      </c>
      <c r="E247" s="186" t="s">
        <v>5</v>
      </c>
      <c r="F247" s="187" t="s">
        <v>290</v>
      </c>
      <c r="H247" s="188">
        <v>2.3330000000000002</v>
      </c>
      <c r="I247" s="189"/>
      <c r="L247" s="185"/>
      <c r="M247" s="190"/>
      <c r="N247" s="191"/>
      <c r="O247" s="191"/>
      <c r="P247" s="191"/>
      <c r="Q247" s="191"/>
      <c r="R247" s="191"/>
      <c r="S247" s="191"/>
      <c r="T247" s="192"/>
      <c r="AT247" s="186" t="s">
        <v>133</v>
      </c>
      <c r="AU247" s="186" t="s">
        <v>84</v>
      </c>
      <c r="AV247" s="11" t="s">
        <v>84</v>
      </c>
      <c r="AW247" s="11" t="s">
        <v>39</v>
      </c>
      <c r="AX247" s="11" t="s">
        <v>75</v>
      </c>
      <c r="AY247" s="186" t="s">
        <v>120</v>
      </c>
    </row>
    <row r="248" spans="2:65" s="11" customFormat="1" ht="13.5">
      <c r="B248" s="185"/>
      <c r="D248" s="180" t="s">
        <v>133</v>
      </c>
      <c r="E248" s="186" t="s">
        <v>5</v>
      </c>
      <c r="F248" s="187" t="s">
        <v>291</v>
      </c>
      <c r="H248" s="188">
        <v>12.13</v>
      </c>
      <c r="I248" s="189"/>
      <c r="L248" s="185"/>
      <c r="M248" s="190"/>
      <c r="N248" s="191"/>
      <c r="O248" s="191"/>
      <c r="P248" s="191"/>
      <c r="Q248" s="191"/>
      <c r="R248" s="191"/>
      <c r="S248" s="191"/>
      <c r="T248" s="192"/>
      <c r="AT248" s="186" t="s">
        <v>133</v>
      </c>
      <c r="AU248" s="186" t="s">
        <v>84</v>
      </c>
      <c r="AV248" s="11" t="s">
        <v>84</v>
      </c>
      <c r="AW248" s="11" t="s">
        <v>39</v>
      </c>
      <c r="AX248" s="11" t="s">
        <v>75</v>
      </c>
      <c r="AY248" s="186" t="s">
        <v>120</v>
      </c>
    </row>
    <row r="249" spans="2:65" s="11" customFormat="1" ht="13.5">
      <c r="B249" s="185"/>
      <c r="D249" s="180" t="s">
        <v>133</v>
      </c>
      <c r="E249" s="186" t="s">
        <v>5</v>
      </c>
      <c r="F249" s="187" t="s">
        <v>292</v>
      </c>
      <c r="H249" s="188">
        <v>8.3979999999999997</v>
      </c>
      <c r="I249" s="189"/>
      <c r="L249" s="185"/>
      <c r="M249" s="190"/>
      <c r="N249" s="191"/>
      <c r="O249" s="191"/>
      <c r="P249" s="191"/>
      <c r="Q249" s="191"/>
      <c r="R249" s="191"/>
      <c r="S249" s="191"/>
      <c r="T249" s="192"/>
      <c r="AT249" s="186" t="s">
        <v>133</v>
      </c>
      <c r="AU249" s="186" t="s">
        <v>84</v>
      </c>
      <c r="AV249" s="11" t="s">
        <v>84</v>
      </c>
      <c r="AW249" s="11" t="s">
        <v>39</v>
      </c>
      <c r="AX249" s="11" t="s">
        <v>75</v>
      </c>
      <c r="AY249" s="186" t="s">
        <v>120</v>
      </c>
    </row>
    <row r="250" spans="2:65" s="11" customFormat="1" ht="13.5">
      <c r="B250" s="185"/>
      <c r="D250" s="180" t="s">
        <v>133</v>
      </c>
      <c r="E250" s="186" t="s">
        <v>5</v>
      </c>
      <c r="F250" s="187" t="s">
        <v>292</v>
      </c>
      <c r="H250" s="188">
        <v>8.3979999999999997</v>
      </c>
      <c r="I250" s="189"/>
      <c r="L250" s="185"/>
      <c r="M250" s="190"/>
      <c r="N250" s="191"/>
      <c r="O250" s="191"/>
      <c r="P250" s="191"/>
      <c r="Q250" s="191"/>
      <c r="R250" s="191"/>
      <c r="S250" s="191"/>
      <c r="T250" s="192"/>
      <c r="AT250" s="186" t="s">
        <v>133</v>
      </c>
      <c r="AU250" s="186" t="s">
        <v>84</v>
      </c>
      <c r="AV250" s="11" t="s">
        <v>84</v>
      </c>
      <c r="AW250" s="11" t="s">
        <v>39</v>
      </c>
      <c r="AX250" s="11" t="s">
        <v>75</v>
      </c>
      <c r="AY250" s="186" t="s">
        <v>120</v>
      </c>
    </row>
    <row r="251" spans="2:65" s="11" customFormat="1" ht="13.5">
      <c r="B251" s="185"/>
      <c r="D251" s="180" t="s">
        <v>133</v>
      </c>
      <c r="E251" s="186" t="s">
        <v>5</v>
      </c>
      <c r="F251" s="187" t="s">
        <v>293</v>
      </c>
      <c r="H251" s="188">
        <v>16.795000000000002</v>
      </c>
      <c r="I251" s="189"/>
      <c r="L251" s="185"/>
      <c r="M251" s="190"/>
      <c r="N251" s="191"/>
      <c r="O251" s="191"/>
      <c r="P251" s="191"/>
      <c r="Q251" s="191"/>
      <c r="R251" s="191"/>
      <c r="S251" s="191"/>
      <c r="T251" s="192"/>
      <c r="AT251" s="186" t="s">
        <v>133</v>
      </c>
      <c r="AU251" s="186" t="s">
        <v>84</v>
      </c>
      <c r="AV251" s="11" t="s">
        <v>84</v>
      </c>
      <c r="AW251" s="11" t="s">
        <v>39</v>
      </c>
      <c r="AX251" s="11" t="s">
        <v>75</v>
      </c>
      <c r="AY251" s="186" t="s">
        <v>120</v>
      </c>
    </row>
    <row r="252" spans="2:65" s="11" customFormat="1" ht="13.5">
      <c r="B252" s="185"/>
      <c r="D252" s="180" t="s">
        <v>133</v>
      </c>
      <c r="E252" s="186" t="s">
        <v>5</v>
      </c>
      <c r="F252" s="187" t="s">
        <v>294</v>
      </c>
      <c r="H252" s="188">
        <v>15.396000000000001</v>
      </c>
      <c r="I252" s="189"/>
      <c r="L252" s="185"/>
      <c r="M252" s="190"/>
      <c r="N252" s="191"/>
      <c r="O252" s="191"/>
      <c r="P252" s="191"/>
      <c r="Q252" s="191"/>
      <c r="R252" s="191"/>
      <c r="S252" s="191"/>
      <c r="T252" s="192"/>
      <c r="AT252" s="186" t="s">
        <v>133</v>
      </c>
      <c r="AU252" s="186" t="s">
        <v>84</v>
      </c>
      <c r="AV252" s="11" t="s">
        <v>84</v>
      </c>
      <c r="AW252" s="11" t="s">
        <v>39</v>
      </c>
      <c r="AX252" s="11" t="s">
        <v>75</v>
      </c>
      <c r="AY252" s="186" t="s">
        <v>120</v>
      </c>
    </row>
    <row r="253" spans="2:65" s="11" customFormat="1" ht="13.5">
      <c r="B253" s="185"/>
      <c r="D253" s="180" t="s">
        <v>133</v>
      </c>
      <c r="E253" s="186" t="s">
        <v>5</v>
      </c>
      <c r="F253" s="187" t="s">
        <v>295</v>
      </c>
      <c r="H253" s="188">
        <v>3.266</v>
      </c>
      <c r="I253" s="189"/>
      <c r="L253" s="185"/>
      <c r="M253" s="190"/>
      <c r="N253" s="191"/>
      <c r="O253" s="191"/>
      <c r="P253" s="191"/>
      <c r="Q253" s="191"/>
      <c r="R253" s="191"/>
      <c r="S253" s="191"/>
      <c r="T253" s="192"/>
      <c r="AT253" s="186" t="s">
        <v>133</v>
      </c>
      <c r="AU253" s="186" t="s">
        <v>84</v>
      </c>
      <c r="AV253" s="11" t="s">
        <v>84</v>
      </c>
      <c r="AW253" s="11" t="s">
        <v>39</v>
      </c>
      <c r="AX253" s="11" t="s">
        <v>75</v>
      </c>
      <c r="AY253" s="186" t="s">
        <v>120</v>
      </c>
    </row>
    <row r="254" spans="2:65" s="11" customFormat="1" ht="13.5">
      <c r="B254" s="185"/>
      <c r="D254" s="180" t="s">
        <v>133</v>
      </c>
      <c r="E254" s="186" t="s">
        <v>5</v>
      </c>
      <c r="F254" s="187" t="s">
        <v>296</v>
      </c>
      <c r="H254" s="188">
        <v>1.4</v>
      </c>
      <c r="I254" s="189"/>
      <c r="L254" s="185"/>
      <c r="M254" s="190"/>
      <c r="N254" s="191"/>
      <c r="O254" s="191"/>
      <c r="P254" s="191"/>
      <c r="Q254" s="191"/>
      <c r="R254" s="191"/>
      <c r="S254" s="191"/>
      <c r="T254" s="192"/>
      <c r="AT254" s="186" t="s">
        <v>133</v>
      </c>
      <c r="AU254" s="186" t="s">
        <v>84</v>
      </c>
      <c r="AV254" s="11" t="s">
        <v>84</v>
      </c>
      <c r="AW254" s="11" t="s">
        <v>39</v>
      </c>
      <c r="AX254" s="11" t="s">
        <v>75</v>
      </c>
      <c r="AY254" s="186" t="s">
        <v>120</v>
      </c>
    </row>
    <row r="255" spans="2:65" s="11" customFormat="1" ht="13.5">
      <c r="B255" s="185"/>
      <c r="D255" s="180" t="s">
        <v>133</v>
      </c>
      <c r="E255" s="186" t="s">
        <v>5</v>
      </c>
      <c r="F255" s="187" t="s">
        <v>297</v>
      </c>
      <c r="H255" s="188">
        <v>8.8640000000000008</v>
      </c>
      <c r="I255" s="189"/>
      <c r="L255" s="185"/>
      <c r="M255" s="190"/>
      <c r="N255" s="191"/>
      <c r="O255" s="191"/>
      <c r="P255" s="191"/>
      <c r="Q255" s="191"/>
      <c r="R255" s="191"/>
      <c r="S255" s="191"/>
      <c r="T255" s="192"/>
      <c r="AT255" s="186" t="s">
        <v>133</v>
      </c>
      <c r="AU255" s="186" t="s">
        <v>84</v>
      </c>
      <c r="AV255" s="11" t="s">
        <v>84</v>
      </c>
      <c r="AW255" s="11" t="s">
        <v>39</v>
      </c>
      <c r="AX255" s="11" t="s">
        <v>75</v>
      </c>
      <c r="AY255" s="186" t="s">
        <v>120</v>
      </c>
    </row>
    <row r="256" spans="2:65" s="11" customFormat="1" ht="13.5">
      <c r="B256" s="185"/>
      <c r="D256" s="180" t="s">
        <v>133</v>
      </c>
      <c r="E256" s="186" t="s">
        <v>5</v>
      </c>
      <c r="F256" s="187" t="s">
        <v>298</v>
      </c>
      <c r="H256" s="188">
        <v>6.532</v>
      </c>
      <c r="I256" s="189"/>
      <c r="L256" s="185"/>
      <c r="M256" s="190"/>
      <c r="N256" s="191"/>
      <c r="O256" s="191"/>
      <c r="P256" s="191"/>
      <c r="Q256" s="191"/>
      <c r="R256" s="191"/>
      <c r="S256" s="191"/>
      <c r="T256" s="192"/>
      <c r="AT256" s="186" t="s">
        <v>133</v>
      </c>
      <c r="AU256" s="186" t="s">
        <v>84</v>
      </c>
      <c r="AV256" s="11" t="s">
        <v>84</v>
      </c>
      <c r="AW256" s="11" t="s">
        <v>39</v>
      </c>
      <c r="AX256" s="11" t="s">
        <v>75</v>
      </c>
      <c r="AY256" s="186" t="s">
        <v>120</v>
      </c>
    </row>
    <row r="257" spans="2:65" s="11" customFormat="1" ht="13.5">
      <c r="B257" s="185"/>
      <c r="D257" s="180" t="s">
        <v>133</v>
      </c>
      <c r="E257" s="186" t="s">
        <v>5</v>
      </c>
      <c r="F257" s="187" t="s">
        <v>299</v>
      </c>
      <c r="H257" s="188">
        <v>26.382999999999999</v>
      </c>
      <c r="I257" s="189"/>
      <c r="L257" s="185"/>
      <c r="M257" s="190"/>
      <c r="N257" s="191"/>
      <c r="O257" s="191"/>
      <c r="P257" s="191"/>
      <c r="Q257" s="191"/>
      <c r="R257" s="191"/>
      <c r="S257" s="191"/>
      <c r="T257" s="192"/>
      <c r="AT257" s="186" t="s">
        <v>133</v>
      </c>
      <c r="AU257" s="186" t="s">
        <v>84</v>
      </c>
      <c r="AV257" s="11" t="s">
        <v>84</v>
      </c>
      <c r="AW257" s="11" t="s">
        <v>39</v>
      </c>
      <c r="AX257" s="11" t="s">
        <v>75</v>
      </c>
      <c r="AY257" s="186" t="s">
        <v>120</v>
      </c>
    </row>
    <row r="258" spans="2:65" s="11" customFormat="1" ht="13.5">
      <c r="B258" s="185"/>
      <c r="D258" s="180" t="s">
        <v>133</v>
      </c>
      <c r="E258" s="186" t="s">
        <v>5</v>
      </c>
      <c r="F258" s="187" t="s">
        <v>296</v>
      </c>
      <c r="H258" s="188">
        <v>1.4</v>
      </c>
      <c r="I258" s="189"/>
      <c r="L258" s="185"/>
      <c r="M258" s="190"/>
      <c r="N258" s="191"/>
      <c r="O258" s="191"/>
      <c r="P258" s="191"/>
      <c r="Q258" s="191"/>
      <c r="R258" s="191"/>
      <c r="S258" s="191"/>
      <c r="T258" s="192"/>
      <c r="AT258" s="186" t="s">
        <v>133</v>
      </c>
      <c r="AU258" s="186" t="s">
        <v>84</v>
      </c>
      <c r="AV258" s="11" t="s">
        <v>84</v>
      </c>
      <c r="AW258" s="11" t="s">
        <v>39</v>
      </c>
      <c r="AX258" s="11" t="s">
        <v>75</v>
      </c>
      <c r="AY258" s="186" t="s">
        <v>120</v>
      </c>
    </row>
    <row r="259" spans="2:65" s="12" customFormat="1" ht="13.5">
      <c r="B259" s="193"/>
      <c r="D259" s="180" t="s">
        <v>133</v>
      </c>
      <c r="E259" s="194" t="s">
        <v>5</v>
      </c>
      <c r="F259" s="195" t="s">
        <v>135</v>
      </c>
      <c r="H259" s="196">
        <v>111.295</v>
      </c>
      <c r="I259" s="197"/>
      <c r="L259" s="193"/>
      <c r="M259" s="198"/>
      <c r="N259" s="199"/>
      <c r="O259" s="199"/>
      <c r="P259" s="199"/>
      <c r="Q259" s="199"/>
      <c r="R259" s="199"/>
      <c r="S259" s="199"/>
      <c r="T259" s="200"/>
      <c r="AT259" s="194" t="s">
        <v>133</v>
      </c>
      <c r="AU259" s="194" t="s">
        <v>84</v>
      </c>
      <c r="AV259" s="12" t="s">
        <v>127</v>
      </c>
      <c r="AW259" s="12" t="s">
        <v>39</v>
      </c>
      <c r="AX259" s="12" t="s">
        <v>24</v>
      </c>
      <c r="AY259" s="194" t="s">
        <v>120</v>
      </c>
    </row>
    <row r="260" spans="2:65" s="10" customFormat="1" ht="22.35" customHeight="1">
      <c r="B260" s="154"/>
      <c r="D260" s="155" t="s">
        <v>74</v>
      </c>
      <c r="E260" s="165" t="s">
        <v>226</v>
      </c>
      <c r="F260" s="165" t="s">
        <v>300</v>
      </c>
      <c r="I260" s="157"/>
      <c r="J260" s="166">
        <f>BK260</f>
        <v>0</v>
      </c>
      <c r="L260" s="154"/>
      <c r="M260" s="159"/>
      <c r="N260" s="160"/>
      <c r="O260" s="160"/>
      <c r="P260" s="161">
        <f>SUM(P261:P265)</f>
        <v>0</v>
      </c>
      <c r="Q260" s="160"/>
      <c r="R260" s="161">
        <f>SUM(R261:R265)</f>
        <v>0</v>
      </c>
      <c r="S260" s="160"/>
      <c r="T260" s="162">
        <f>SUM(T261:T265)</f>
        <v>0</v>
      </c>
      <c r="AR260" s="155" t="s">
        <v>24</v>
      </c>
      <c r="AT260" s="163" t="s">
        <v>74</v>
      </c>
      <c r="AU260" s="163" t="s">
        <v>84</v>
      </c>
      <c r="AY260" s="155" t="s">
        <v>120</v>
      </c>
      <c r="BK260" s="164">
        <f>SUM(BK261:BK265)</f>
        <v>0</v>
      </c>
    </row>
    <row r="261" spans="2:65" s="1" customFormat="1" ht="16.5" customHeight="1">
      <c r="B261" s="167"/>
      <c r="C261" s="168" t="s">
        <v>10</v>
      </c>
      <c r="D261" s="168" t="s">
        <v>122</v>
      </c>
      <c r="E261" s="169" t="s">
        <v>301</v>
      </c>
      <c r="F261" s="170" t="s">
        <v>302</v>
      </c>
      <c r="G261" s="171" t="s">
        <v>155</v>
      </c>
      <c r="H261" s="172">
        <v>31.68</v>
      </c>
      <c r="I261" s="173"/>
      <c r="J261" s="174">
        <f>ROUND(I261*H261,2)</f>
        <v>0</v>
      </c>
      <c r="K261" s="170" t="s">
        <v>126</v>
      </c>
      <c r="L261" s="39"/>
      <c r="M261" s="175" t="s">
        <v>5</v>
      </c>
      <c r="N261" s="176" t="s">
        <v>46</v>
      </c>
      <c r="O261" s="40"/>
      <c r="P261" s="177">
        <f>O261*H261</f>
        <v>0</v>
      </c>
      <c r="Q261" s="177">
        <v>0</v>
      </c>
      <c r="R261" s="177">
        <f>Q261*H261</f>
        <v>0</v>
      </c>
      <c r="S261" s="177">
        <v>0</v>
      </c>
      <c r="T261" s="178">
        <f>S261*H261</f>
        <v>0</v>
      </c>
      <c r="AR261" s="22" t="s">
        <v>127</v>
      </c>
      <c r="AT261" s="22" t="s">
        <v>122</v>
      </c>
      <c r="AU261" s="22" t="s">
        <v>141</v>
      </c>
      <c r="AY261" s="22" t="s">
        <v>120</v>
      </c>
      <c r="BE261" s="179">
        <f>IF(N261="základní",J261,0)</f>
        <v>0</v>
      </c>
      <c r="BF261" s="179">
        <f>IF(N261="snížená",J261,0)</f>
        <v>0</v>
      </c>
      <c r="BG261" s="179">
        <f>IF(N261="zákl. přenesená",J261,0)</f>
        <v>0</v>
      </c>
      <c r="BH261" s="179">
        <f>IF(N261="sníž. přenesená",J261,0)</f>
        <v>0</v>
      </c>
      <c r="BI261" s="179">
        <f>IF(N261="nulová",J261,0)</f>
        <v>0</v>
      </c>
      <c r="BJ261" s="22" t="s">
        <v>24</v>
      </c>
      <c r="BK261" s="179">
        <f>ROUND(I261*H261,2)</f>
        <v>0</v>
      </c>
      <c r="BL261" s="22" t="s">
        <v>127</v>
      </c>
      <c r="BM261" s="22" t="s">
        <v>303</v>
      </c>
    </row>
    <row r="262" spans="2:65" s="1" customFormat="1" ht="27">
      <c r="B262" s="39"/>
      <c r="D262" s="180" t="s">
        <v>129</v>
      </c>
      <c r="F262" s="181" t="s">
        <v>304</v>
      </c>
      <c r="I262" s="182"/>
      <c r="L262" s="39"/>
      <c r="M262" s="183"/>
      <c r="N262" s="40"/>
      <c r="O262" s="40"/>
      <c r="P262" s="40"/>
      <c r="Q262" s="40"/>
      <c r="R262" s="40"/>
      <c r="S262" s="40"/>
      <c r="T262" s="68"/>
      <c r="AT262" s="22" t="s">
        <v>129</v>
      </c>
      <c r="AU262" s="22" t="s">
        <v>141</v>
      </c>
    </row>
    <row r="263" spans="2:65" s="1" customFormat="1" ht="175.5">
      <c r="B263" s="39"/>
      <c r="D263" s="180" t="s">
        <v>131</v>
      </c>
      <c r="F263" s="184" t="s">
        <v>305</v>
      </c>
      <c r="I263" s="182"/>
      <c r="L263" s="39"/>
      <c r="M263" s="183"/>
      <c r="N263" s="40"/>
      <c r="O263" s="40"/>
      <c r="P263" s="40"/>
      <c r="Q263" s="40"/>
      <c r="R263" s="40"/>
      <c r="S263" s="40"/>
      <c r="T263" s="68"/>
      <c r="AT263" s="22" t="s">
        <v>131</v>
      </c>
      <c r="AU263" s="22" t="s">
        <v>141</v>
      </c>
    </row>
    <row r="264" spans="2:65" s="11" customFormat="1" ht="13.5">
      <c r="B264" s="185"/>
      <c r="D264" s="180" t="s">
        <v>133</v>
      </c>
      <c r="E264" s="186" t="s">
        <v>5</v>
      </c>
      <c r="F264" s="187" t="s">
        <v>306</v>
      </c>
      <c r="H264" s="188">
        <v>31.68</v>
      </c>
      <c r="I264" s="189"/>
      <c r="L264" s="185"/>
      <c r="M264" s="190"/>
      <c r="N264" s="191"/>
      <c r="O264" s="191"/>
      <c r="P264" s="191"/>
      <c r="Q264" s="191"/>
      <c r="R264" s="191"/>
      <c r="S264" s="191"/>
      <c r="T264" s="192"/>
      <c r="AT264" s="186" t="s">
        <v>133</v>
      </c>
      <c r="AU264" s="186" t="s">
        <v>141</v>
      </c>
      <c r="AV264" s="11" t="s">
        <v>84</v>
      </c>
      <c r="AW264" s="11" t="s">
        <v>39</v>
      </c>
      <c r="AX264" s="11" t="s">
        <v>75</v>
      </c>
      <c r="AY264" s="186" t="s">
        <v>120</v>
      </c>
    </row>
    <row r="265" spans="2:65" s="12" customFormat="1" ht="13.5">
      <c r="B265" s="193"/>
      <c r="D265" s="180" t="s">
        <v>133</v>
      </c>
      <c r="E265" s="194" t="s">
        <v>5</v>
      </c>
      <c r="F265" s="195" t="s">
        <v>135</v>
      </c>
      <c r="H265" s="196">
        <v>31.68</v>
      </c>
      <c r="I265" s="197"/>
      <c r="L265" s="193"/>
      <c r="M265" s="198"/>
      <c r="N265" s="199"/>
      <c r="O265" s="199"/>
      <c r="P265" s="199"/>
      <c r="Q265" s="199"/>
      <c r="R265" s="199"/>
      <c r="S265" s="199"/>
      <c r="T265" s="200"/>
      <c r="AT265" s="194" t="s">
        <v>133</v>
      </c>
      <c r="AU265" s="194" t="s">
        <v>141</v>
      </c>
      <c r="AV265" s="12" t="s">
        <v>127</v>
      </c>
      <c r="AW265" s="12" t="s">
        <v>39</v>
      </c>
      <c r="AX265" s="12" t="s">
        <v>24</v>
      </c>
      <c r="AY265" s="194" t="s">
        <v>120</v>
      </c>
    </row>
    <row r="266" spans="2:65" s="10" customFormat="1" ht="29.85" customHeight="1">
      <c r="B266" s="154"/>
      <c r="D266" s="155" t="s">
        <v>74</v>
      </c>
      <c r="E266" s="165" t="s">
        <v>127</v>
      </c>
      <c r="F266" s="165" t="s">
        <v>307</v>
      </c>
      <c r="I266" s="157"/>
      <c r="J266" s="166">
        <f>BK266</f>
        <v>0</v>
      </c>
      <c r="L266" s="154"/>
      <c r="M266" s="159"/>
      <c r="N266" s="160"/>
      <c r="O266" s="160"/>
      <c r="P266" s="161">
        <f>SUM(P267:P290)</f>
        <v>0</v>
      </c>
      <c r="Q266" s="160"/>
      <c r="R266" s="161">
        <f>SUM(R267:R290)</f>
        <v>27.529235799999999</v>
      </c>
      <c r="S266" s="160"/>
      <c r="T266" s="162">
        <f>SUM(T267:T290)</f>
        <v>0</v>
      </c>
      <c r="AR266" s="155" t="s">
        <v>24</v>
      </c>
      <c r="AT266" s="163" t="s">
        <v>74</v>
      </c>
      <c r="AU266" s="163" t="s">
        <v>24</v>
      </c>
      <c r="AY266" s="155" t="s">
        <v>120</v>
      </c>
      <c r="BK266" s="164">
        <f>SUM(BK267:BK290)</f>
        <v>0</v>
      </c>
    </row>
    <row r="267" spans="2:65" s="1" customFormat="1" ht="16.5" customHeight="1">
      <c r="B267" s="167"/>
      <c r="C267" s="168" t="s">
        <v>308</v>
      </c>
      <c r="D267" s="168" t="s">
        <v>122</v>
      </c>
      <c r="E267" s="169" t="s">
        <v>309</v>
      </c>
      <c r="F267" s="170" t="s">
        <v>310</v>
      </c>
      <c r="G267" s="171" t="s">
        <v>155</v>
      </c>
      <c r="H267" s="172">
        <v>1.98</v>
      </c>
      <c r="I267" s="173"/>
      <c r="J267" s="174">
        <f>ROUND(I267*H267,2)</f>
        <v>0</v>
      </c>
      <c r="K267" s="170" t="s">
        <v>311</v>
      </c>
      <c r="L267" s="39"/>
      <c r="M267" s="175" t="s">
        <v>5</v>
      </c>
      <c r="N267" s="176" t="s">
        <v>46</v>
      </c>
      <c r="O267" s="40"/>
      <c r="P267" s="177">
        <f>O267*H267</f>
        <v>0</v>
      </c>
      <c r="Q267" s="177">
        <v>0.34011999999999998</v>
      </c>
      <c r="R267" s="177">
        <f>Q267*H267</f>
        <v>0.67343759999999997</v>
      </c>
      <c r="S267" s="177">
        <v>0</v>
      </c>
      <c r="T267" s="178">
        <f>S267*H267</f>
        <v>0</v>
      </c>
      <c r="AR267" s="22" t="s">
        <v>127</v>
      </c>
      <c r="AT267" s="22" t="s">
        <v>122</v>
      </c>
      <c r="AU267" s="22" t="s">
        <v>84</v>
      </c>
      <c r="AY267" s="22" t="s">
        <v>120</v>
      </c>
      <c r="BE267" s="179">
        <f>IF(N267="základní",J267,0)</f>
        <v>0</v>
      </c>
      <c r="BF267" s="179">
        <f>IF(N267="snížená",J267,0)</f>
        <v>0</v>
      </c>
      <c r="BG267" s="179">
        <f>IF(N267="zákl. přenesená",J267,0)</f>
        <v>0</v>
      </c>
      <c r="BH267" s="179">
        <f>IF(N267="sníž. přenesená",J267,0)</f>
        <v>0</v>
      </c>
      <c r="BI267" s="179">
        <f>IF(N267="nulová",J267,0)</f>
        <v>0</v>
      </c>
      <c r="BJ267" s="22" t="s">
        <v>24</v>
      </c>
      <c r="BK267" s="179">
        <f>ROUND(I267*H267,2)</f>
        <v>0</v>
      </c>
      <c r="BL267" s="22" t="s">
        <v>127</v>
      </c>
      <c r="BM267" s="22" t="s">
        <v>312</v>
      </c>
    </row>
    <row r="268" spans="2:65" s="1" customFormat="1" ht="13.5">
      <c r="B268" s="39"/>
      <c r="D268" s="180" t="s">
        <v>129</v>
      </c>
      <c r="F268" s="181" t="s">
        <v>310</v>
      </c>
      <c r="I268" s="182"/>
      <c r="L268" s="39"/>
      <c r="M268" s="183"/>
      <c r="N268" s="40"/>
      <c r="O268" s="40"/>
      <c r="P268" s="40"/>
      <c r="Q268" s="40"/>
      <c r="R268" s="40"/>
      <c r="S268" s="40"/>
      <c r="T268" s="68"/>
      <c r="AT268" s="22" t="s">
        <v>129</v>
      </c>
      <c r="AU268" s="22" t="s">
        <v>84</v>
      </c>
    </row>
    <row r="269" spans="2:65" s="11" customFormat="1" ht="13.5">
      <c r="B269" s="185"/>
      <c r="D269" s="180" t="s">
        <v>133</v>
      </c>
      <c r="E269" s="186" t="s">
        <v>5</v>
      </c>
      <c r="F269" s="187" t="s">
        <v>313</v>
      </c>
      <c r="H269" s="188">
        <v>1.98</v>
      </c>
      <c r="I269" s="189"/>
      <c r="L269" s="185"/>
      <c r="M269" s="190"/>
      <c r="N269" s="191"/>
      <c r="O269" s="191"/>
      <c r="P269" s="191"/>
      <c r="Q269" s="191"/>
      <c r="R269" s="191"/>
      <c r="S269" s="191"/>
      <c r="T269" s="192"/>
      <c r="AT269" s="186" t="s">
        <v>133</v>
      </c>
      <c r="AU269" s="186" t="s">
        <v>84</v>
      </c>
      <c r="AV269" s="11" t="s">
        <v>84</v>
      </c>
      <c r="AW269" s="11" t="s">
        <v>39</v>
      </c>
      <c r="AX269" s="11" t="s">
        <v>75</v>
      </c>
      <c r="AY269" s="186" t="s">
        <v>120</v>
      </c>
    </row>
    <row r="270" spans="2:65" s="12" customFormat="1" ht="13.5">
      <c r="B270" s="193"/>
      <c r="D270" s="180" t="s">
        <v>133</v>
      </c>
      <c r="E270" s="194" t="s">
        <v>5</v>
      </c>
      <c r="F270" s="195" t="s">
        <v>135</v>
      </c>
      <c r="H270" s="196">
        <v>1.98</v>
      </c>
      <c r="I270" s="197"/>
      <c r="L270" s="193"/>
      <c r="M270" s="198"/>
      <c r="N270" s="199"/>
      <c r="O270" s="199"/>
      <c r="P270" s="199"/>
      <c r="Q270" s="199"/>
      <c r="R270" s="199"/>
      <c r="S270" s="199"/>
      <c r="T270" s="200"/>
      <c r="AT270" s="194" t="s">
        <v>133</v>
      </c>
      <c r="AU270" s="194" t="s">
        <v>84</v>
      </c>
      <c r="AV270" s="12" t="s">
        <v>127</v>
      </c>
      <c r="AW270" s="12" t="s">
        <v>39</v>
      </c>
      <c r="AX270" s="12" t="s">
        <v>24</v>
      </c>
      <c r="AY270" s="194" t="s">
        <v>120</v>
      </c>
    </row>
    <row r="271" spans="2:65" s="1" customFormat="1" ht="16.5" customHeight="1">
      <c r="B271" s="167"/>
      <c r="C271" s="201" t="s">
        <v>314</v>
      </c>
      <c r="D271" s="201" t="s">
        <v>263</v>
      </c>
      <c r="E271" s="202" t="s">
        <v>315</v>
      </c>
      <c r="F271" s="203" t="s">
        <v>316</v>
      </c>
      <c r="G271" s="204" t="s">
        <v>155</v>
      </c>
      <c r="H271" s="205">
        <v>1.98</v>
      </c>
      <c r="I271" s="206"/>
      <c r="J271" s="207">
        <f>ROUND(I271*H271,2)</f>
        <v>0</v>
      </c>
      <c r="K271" s="203" t="s">
        <v>126</v>
      </c>
      <c r="L271" s="208"/>
      <c r="M271" s="209" t="s">
        <v>5</v>
      </c>
      <c r="N271" s="210" t="s">
        <v>46</v>
      </c>
      <c r="O271" s="40"/>
      <c r="P271" s="177">
        <f>O271*H271</f>
        <v>0</v>
      </c>
      <c r="Q271" s="177">
        <v>2.4289999999999998</v>
      </c>
      <c r="R271" s="177">
        <f>Q271*H271</f>
        <v>4.8094199999999994</v>
      </c>
      <c r="S271" s="177">
        <v>0</v>
      </c>
      <c r="T271" s="178">
        <f>S271*H271</f>
        <v>0</v>
      </c>
      <c r="AR271" s="22" t="s">
        <v>192</v>
      </c>
      <c r="AT271" s="22" t="s">
        <v>263</v>
      </c>
      <c r="AU271" s="22" t="s">
        <v>84</v>
      </c>
      <c r="AY271" s="22" t="s">
        <v>120</v>
      </c>
      <c r="BE271" s="179">
        <f>IF(N271="základní",J271,0)</f>
        <v>0</v>
      </c>
      <c r="BF271" s="179">
        <f>IF(N271="snížená",J271,0)</f>
        <v>0</v>
      </c>
      <c r="BG271" s="179">
        <f>IF(N271="zákl. přenesená",J271,0)</f>
        <v>0</v>
      </c>
      <c r="BH271" s="179">
        <f>IF(N271="sníž. přenesená",J271,0)</f>
        <v>0</v>
      </c>
      <c r="BI271" s="179">
        <f>IF(N271="nulová",J271,0)</f>
        <v>0</v>
      </c>
      <c r="BJ271" s="22" t="s">
        <v>24</v>
      </c>
      <c r="BK271" s="179">
        <f>ROUND(I271*H271,2)</f>
        <v>0</v>
      </c>
      <c r="BL271" s="22" t="s">
        <v>127</v>
      </c>
      <c r="BM271" s="22" t="s">
        <v>317</v>
      </c>
    </row>
    <row r="272" spans="2:65" s="1" customFormat="1" ht="13.5">
      <c r="B272" s="39"/>
      <c r="D272" s="180" t="s">
        <v>129</v>
      </c>
      <c r="F272" s="181" t="s">
        <v>316</v>
      </c>
      <c r="I272" s="182"/>
      <c r="L272" s="39"/>
      <c r="M272" s="183"/>
      <c r="N272" s="40"/>
      <c r="O272" s="40"/>
      <c r="P272" s="40"/>
      <c r="Q272" s="40"/>
      <c r="R272" s="40"/>
      <c r="S272" s="40"/>
      <c r="T272" s="68"/>
      <c r="AT272" s="22" t="s">
        <v>129</v>
      </c>
      <c r="AU272" s="22" t="s">
        <v>84</v>
      </c>
    </row>
    <row r="273" spans="2:65" s="11" customFormat="1" ht="13.5">
      <c r="B273" s="185"/>
      <c r="D273" s="180" t="s">
        <v>133</v>
      </c>
      <c r="E273" s="186" t="s">
        <v>5</v>
      </c>
      <c r="F273" s="187" t="s">
        <v>313</v>
      </c>
      <c r="H273" s="188">
        <v>1.98</v>
      </c>
      <c r="I273" s="189"/>
      <c r="L273" s="185"/>
      <c r="M273" s="190"/>
      <c r="N273" s="191"/>
      <c r="O273" s="191"/>
      <c r="P273" s="191"/>
      <c r="Q273" s="191"/>
      <c r="R273" s="191"/>
      <c r="S273" s="191"/>
      <c r="T273" s="192"/>
      <c r="AT273" s="186" t="s">
        <v>133</v>
      </c>
      <c r="AU273" s="186" t="s">
        <v>84</v>
      </c>
      <c r="AV273" s="11" t="s">
        <v>84</v>
      </c>
      <c r="AW273" s="11" t="s">
        <v>39</v>
      </c>
      <c r="AX273" s="11" t="s">
        <v>75</v>
      </c>
      <c r="AY273" s="186" t="s">
        <v>120</v>
      </c>
    </row>
    <row r="274" spans="2:65" s="12" customFormat="1" ht="13.5">
      <c r="B274" s="193"/>
      <c r="D274" s="180" t="s">
        <v>133</v>
      </c>
      <c r="E274" s="194" t="s">
        <v>5</v>
      </c>
      <c r="F274" s="195" t="s">
        <v>135</v>
      </c>
      <c r="H274" s="196">
        <v>1.98</v>
      </c>
      <c r="I274" s="197"/>
      <c r="L274" s="193"/>
      <c r="M274" s="198"/>
      <c r="N274" s="199"/>
      <c r="O274" s="199"/>
      <c r="P274" s="199"/>
      <c r="Q274" s="199"/>
      <c r="R274" s="199"/>
      <c r="S274" s="199"/>
      <c r="T274" s="200"/>
      <c r="AT274" s="194" t="s">
        <v>133</v>
      </c>
      <c r="AU274" s="194" t="s">
        <v>84</v>
      </c>
      <c r="AV274" s="12" t="s">
        <v>127</v>
      </c>
      <c r="AW274" s="12" t="s">
        <v>39</v>
      </c>
      <c r="AX274" s="12" t="s">
        <v>24</v>
      </c>
      <c r="AY274" s="194" t="s">
        <v>120</v>
      </c>
    </row>
    <row r="275" spans="2:65" s="1" customFormat="1" ht="16.5" customHeight="1">
      <c r="B275" s="167"/>
      <c r="C275" s="168" t="s">
        <v>318</v>
      </c>
      <c r="D275" s="168" t="s">
        <v>122</v>
      </c>
      <c r="E275" s="169" t="s">
        <v>319</v>
      </c>
      <c r="F275" s="170" t="s">
        <v>320</v>
      </c>
      <c r="G275" s="171" t="s">
        <v>155</v>
      </c>
      <c r="H275" s="172">
        <v>11.66</v>
      </c>
      <c r="I275" s="173"/>
      <c r="J275" s="174">
        <f>ROUND(I275*H275,2)</f>
        <v>0</v>
      </c>
      <c r="K275" s="170" t="s">
        <v>126</v>
      </c>
      <c r="L275" s="39"/>
      <c r="M275" s="175" t="s">
        <v>5</v>
      </c>
      <c r="N275" s="176" t="s">
        <v>46</v>
      </c>
      <c r="O275" s="40"/>
      <c r="P275" s="177">
        <f>O275*H275</f>
        <v>0</v>
      </c>
      <c r="Q275" s="177">
        <v>1.8907700000000001</v>
      </c>
      <c r="R275" s="177">
        <f>Q275*H275</f>
        <v>22.046378199999999</v>
      </c>
      <c r="S275" s="177">
        <v>0</v>
      </c>
      <c r="T275" s="178">
        <f>S275*H275</f>
        <v>0</v>
      </c>
      <c r="AR275" s="22" t="s">
        <v>127</v>
      </c>
      <c r="AT275" s="22" t="s">
        <v>122</v>
      </c>
      <c r="AU275" s="22" t="s">
        <v>84</v>
      </c>
      <c r="AY275" s="22" t="s">
        <v>120</v>
      </c>
      <c r="BE275" s="179">
        <f>IF(N275="základní",J275,0)</f>
        <v>0</v>
      </c>
      <c r="BF275" s="179">
        <f>IF(N275="snížená",J275,0)</f>
        <v>0</v>
      </c>
      <c r="BG275" s="179">
        <f>IF(N275="zákl. přenesená",J275,0)</f>
        <v>0</v>
      </c>
      <c r="BH275" s="179">
        <f>IF(N275="sníž. přenesená",J275,0)</f>
        <v>0</v>
      </c>
      <c r="BI275" s="179">
        <f>IF(N275="nulová",J275,0)</f>
        <v>0</v>
      </c>
      <c r="BJ275" s="22" t="s">
        <v>24</v>
      </c>
      <c r="BK275" s="179">
        <f>ROUND(I275*H275,2)</f>
        <v>0</v>
      </c>
      <c r="BL275" s="22" t="s">
        <v>127</v>
      </c>
      <c r="BM275" s="22" t="s">
        <v>321</v>
      </c>
    </row>
    <row r="276" spans="2:65" s="1" customFormat="1" ht="27">
      <c r="B276" s="39"/>
      <c r="D276" s="180" t="s">
        <v>129</v>
      </c>
      <c r="F276" s="181" t="s">
        <v>322</v>
      </c>
      <c r="I276" s="182"/>
      <c r="L276" s="39"/>
      <c r="M276" s="183"/>
      <c r="N276" s="40"/>
      <c r="O276" s="40"/>
      <c r="P276" s="40"/>
      <c r="Q276" s="40"/>
      <c r="R276" s="40"/>
      <c r="S276" s="40"/>
      <c r="T276" s="68"/>
      <c r="AT276" s="22" t="s">
        <v>129</v>
      </c>
      <c r="AU276" s="22" t="s">
        <v>84</v>
      </c>
    </row>
    <row r="277" spans="2:65" s="1" customFormat="1" ht="54">
      <c r="B277" s="39"/>
      <c r="D277" s="180" t="s">
        <v>131</v>
      </c>
      <c r="F277" s="184" t="s">
        <v>323</v>
      </c>
      <c r="I277" s="182"/>
      <c r="L277" s="39"/>
      <c r="M277" s="183"/>
      <c r="N277" s="40"/>
      <c r="O277" s="40"/>
      <c r="P277" s="40"/>
      <c r="Q277" s="40"/>
      <c r="R277" s="40"/>
      <c r="S277" s="40"/>
      <c r="T277" s="68"/>
      <c r="AT277" s="22" t="s">
        <v>131</v>
      </c>
      <c r="AU277" s="22" t="s">
        <v>84</v>
      </c>
    </row>
    <row r="278" spans="2:65" s="11" customFormat="1" ht="13.5">
      <c r="B278" s="185"/>
      <c r="D278" s="180" t="s">
        <v>133</v>
      </c>
      <c r="E278" s="186" t="s">
        <v>5</v>
      </c>
      <c r="F278" s="187" t="s">
        <v>324</v>
      </c>
      <c r="H278" s="188">
        <v>0.27500000000000002</v>
      </c>
      <c r="I278" s="189"/>
      <c r="L278" s="185"/>
      <c r="M278" s="190"/>
      <c r="N278" s="191"/>
      <c r="O278" s="191"/>
      <c r="P278" s="191"/>
      <c r="Q278" s="191"/>
      <c r="R278" s="191"/>
      <c r="S278" s="191"/>
      <c r="T278" s="192"/>
      <c r="AT278" s="186" t="s">
        <v>133</v>
      </c>
      <c r="AU278" s="186" t="s">
        <v>84</v>
      </c>
      <c r="AV278" s="11" t="s">
        <v>84</v>
      </c>
      <c r="AW278" s="11" t="s">
        <v>39</v>
      </c>
      <c r="AX278" s="11" t="s">
        <v>75</v>
      </c>
      <c r="AY278" s="186" t="s">
        <v>120</v>
      </c>
    </row>
    <row r="279" spans="2:65" s="11" customFormat="1" ht="13.5">
      <c r="B279" s="185"/>
      <c r="D279" s="180" t="s">
        <v>133</v>
      </c>
      <c r="E279" s="186" t="s">
        <v>5</v>
      </c>
      <c r="F279" s="187" t="s">
        <v>325</v>
      </c>
      <c r="H279" s="188">
        <v>1.43</v>
      </c>
      <c r="I279" s="189"/>
      <c r="L279" s="185"/>
      <c r="M279" s="190"/>
      <c r="N279" s="191"/>
      <c r="O279" s="191"/>
      <c r="P279" s="191"/>
      <c r="Q279" s="191"/>
      <c r="R279" s="191"/>
      <c r="S279" s="191"/>
      <c r="T279" s="192"/>
      <c r="AT279" s="186" t="s">
        <v>133</v>
      </c>
      <c r="AU279" s="186" t="s">
        <v>84</v>
      </c>
      <c r="AV279" s="11" t="s">
        <v>84</v>
      </c>
      <c r="AW279" s="11" t="s">
        <v>39</v>
      </c>
      <c r="AX279" s="11" t="s">
        <v>75</v>
      </c>
      <c r="AY279" s="186" t="s">
        <v>120</v>
      </c>
    </row>
    <row r="280" spans="2:65" s="11" customFormat="1" ht="13.5">
      <c r="B280" s="185"/>
      <c r="D280" s="180" t="s">
        <v>133</v>
      </c>
      <c r="E280" s="186" t="s">
        <v>5</v>
      </c>
      <c r="F280" s="187" t="s">
        <v>326</v>
      </c>
      <c r="H280" s="188">
        <v>0.99</v>
      </c>
      <c r="I280" s="189"/>
      <c r="L280" s="185"/>
      <c r="M280" s="190"/>
      <c r="N280" s="191"/>
      <c r="O280" s="191"/>
      <c r="P280" s="191"/>
      <c r="Q280" s="191"/>
      <c r="R280" s="191"/>
      <c r="S280" s="191"/>
      <c r="T280" s="192"/>
      <c r="AT280" s="186" t="s">
        <v>133</v>
      </c>
      <c r="AU280" s="186" t="s">
        <v>84</v>
      </c>
      <c r="AV280" s="11" t="s">
        <v>84</v>
      </c>
      <c r="AW280" s="11" t="s">
        <v>39</v>
      </c>
      <c r="AX280" s="11" t="s">
        <v>75</v>
      </c>
      <c r="AY280" s="186" t="s">
        <v>120</v>
      </c>
    </row>
    <row r="281" spans="2:65" s="11" customFormat="1" ht="13.5">
      <c r="B281" s="185"/>
      <c r="D281" s="180" t="s">
        <v>133</v>
      </c>
      <c r="E281" s="186" t="s">
        <v>5</v>
      </c>
      <c r="F281" s="187" t="s">
        <v>326</v>
      </c>
      <c r="H281" s="188">
        <v>0.99</v>
      </c>
      <c r="I281" s="189"/>
      <c r="L281" s="185"/>
      <c r="M281" s="190"/>
      <c r="N281" s="191"/>
      <c r="O281" s="191"/>
      <c r="P281" s="191"/>
      <c r="Q281" s="191"/>
      <c r="R281" s="191"/>
      <c r="S281" s="191"/>
      <c r="T281" s="192"/>
      <c r="AT281" s="186" t="s">
        <v>133</v>
      </c>
      <c r="AU281" s="186" t="s">
        <v>84</v>
      </c>
      <c r="AV281" s="11" t="s">
        <v>84</v>
      </c>
      <c r="AW281" s="11" t="s">
        <v>39</v>
      </c>
      <c r="AX281" s="11" t="s">
        <v>75</v>
      </c>
      <c r="AY281" s="186" t="s">
        <v>120</v>
      </c>
    </row>
    <row r="282" spans="2:65" s="11" customFormat="1" ht="13.5">
      <c r="B282" s="185"/>
      <c r="D282" s="180" t="s">
        <v>133</v>
      </c>
      <c r="E282" s="186" t="s">
        <v>5</v>
      </c>
      <c r="F282" s="187" t="s">
        <v>327</v>
      </c>
      <c r="H282" s="188">
        <v>1.98</v>
      </c>
      <c r="I282" s="189"/>
      <c r="L282" s="185"/>
      <c r="M282" s="190"/>
      <c r="N282" s="191"/>
      <c r="O282" s="191"/>
      <c r="P282" s="191"/>
      <c r="Q282" s="191"/>
      <c r="R282" s="191"/>
      <c r="S282" s="191"/>
      <c r="T282" s="192"/>
      <c r="AT282" s="186" t="s">
        <v>133</v>
      </c>
      <c r="AU282" s="186" t="s">
        <v>84</v>
      </c>
      <c r="AV282" s="11" t="s">
        <v>84</v>
      </c>
      <c r="AW282" s="11" t="s">
        <v>39</v>
      </c>
      <c r="AX282" s="11" t="s">
        <v>75</v>
      </c>
      <c r="AY282" s="186" t="s">
        <v>120</v>
      </c>
    </row>
    <row r="283" spans="2:65" s="11" customFormat="1" ht="13.5">
      <c r="B283" s="185"/>
      <c r="D283" s="180" t="s">
        <v>133</v>
      </c>
      <c r="E283" s="186" t="s">
        <v>5</v>
      </c>
      <c r="F283" s="187" t="s">
        <v>328</v>
      </c>
      <c r="H283" s="188">
        <v>1.8149999999999999</v>
      </c>
      <c r="I283" s="189"/>
      <c r="L283" s="185"/>
      <c r="M283" s="190"/>
      <c r="N283" s="191"/>
      <c r="O283" s="191"/>
      <c r="P283" s="191"/>
      <c r="Q283" s="191"/>
      <c r="R283" s="191"/>
      <c r="S283" s="191"/>
      <c r="T283" s="192"/>
      <c r="AT283" s="186" t="s">
        <v>133</v>
      </c>
      <c r="AU283" s="186" t="s">
        <v>84</v>
      </c>
      <c r="AV283" s="11" t="s">
        <v>84</v>
      </c>
      <c r="AW283" s="11" t="s">
        <v>39</v>
      </c>
      <c r="AX283" s="11" t="s">
        <v>75</v>
      </c>
      <c r="AY283" s="186" t="s">
        <v>120</v>
      </c>
    </row>
    <row r="284" spans="2:65" s="11" customFormat="1" ht="13.5">
      <c r="B284" s="185"/>
      <c r="D284" s="180" t="s">
        <v>133</v>
      </c>
      <c r="E284" s="186" t="s">
        <v>5</v>
      </c>
      <c r="F284" s="187" t="s">
        <v>329</v>
      </c>
      <c r="H284" s="188">
        <v>0.38500000000000001</v>
      </c>
      <c r="I284" s="189"/>
      <c r="L284" s="185"/>
      <c r="M284" s="190"/>
      <c r="N284" s="191"/>
      <c r="O284" s="191"/>
      <c r="P284" s="191"/>
      <c r="Q284" s="191"/>
      <c r="R284" s="191"/>
      <c r="S284" s="191"/>
      <c r="T284" s="192"/>
      <c r="AT284" s="186" t="s">
        <v>133</v>
      </c>
      <c r="AU284" s="186" t="s">
        <v>84</v>
      </c>
      <c r="AV284" s="11" t="s">
        <v>84</v>
      </c>
      <c r="AW284" s="11" t="s">
        <v>39</v>
      </c>
      <c r="AX284" s="11" t="s">
        <v>75</v>
      </c>
      <c r="AY284" s="186" t="s">
        <v>120</v>
      </c>
    </row>
    <row r="285" spans="2:65" s="11" customFormat="1" ht="13.5">
      <c r="B285" s="185"/>
      <c r="D285" s="180" t="s">
        <v>133</v>
      </c>
      <c r="E285" s="186" t="s">
        <v>5</v>
      </c>
      <c r="F285" s="187" t="s">
        <v>330</v>
      </c>
      <c r="H285" s="188">
        <v>0.16500000000000001</v>
      </c>
      <c r="I285" s="189"/>
      <c r="L285" s="185"/>
      <c r="M285" s="190"/>
      <c r="N285" s="191"/>
      <c r="O285" s="191"/>
      <c r="P285" s="191"/>
      <c r="Q285" s="191"/>
      <c r="R285" s="191"/>
      <c r="S285" s="191"/>
      <c r="T285" s="192"/>
      <c r="AT285" s="186" t="s">
        <v>133</v>
      </c>
      <c r="AU285" s="186" t="s">
        <v>84</v>
      </c>
      <c r="AV285" s="11" t="s">
        <v>84</v>
      </c>
      <c r="AW285" s="11" t="s">
        <v>39</v>
      </c>
      <c r="AX285" s="11" t="s">
        <v>75</v>
      </c>
      <c r="AY285" s="186" t="s">
        <v>120</v>
      </c>
    </row>
    <row r="286" spans="2:65" s="11" customFormat="1" ht="13.5">
      <c r="B286" s="185"/>
      <c r="D286" s="180" t="s">
        <v>133</v>
      </c>
      <c r="E286" s="186" t="s">
        <v>5</v>
      </c>
      <c r="F286" s="187" t="s">
        <v>331</v>
      </c>
      <c r="H286" s="188">
        <v>1.0449999999999999</v>
      </c>
      <c r="I286" s="189"/>
      <c r="L286" s="185"/>
      <c r="M286" s="190"/>
      <c r="N286" s="191"/>
      <c r="O286" s="191"/>
      <c r="P286" s="191"/>
      <c r="Q286" s="191"/>
      <c r="R286" s="191"/>
      <c r="S286" s="191"/>
      <c r="T286" s="192"/>
      <c r="AT286" s="186" t="s">
        <v>133</v>
      </c>
      <c r="AU286" s="186" t="s">
        <v>84</v>
      </c>
      <c r="AV286" s="11" t="s">
        <v>84</v>
      </c>
      <c r="AW286" s="11" t="s">
        <v>39</v>
      </c>
      <c r="AX286" s="11" t="s">
        <v>75</v>
      </c>
      <c r="AY286" s="186" t="s">
        <v>120</v>
      </c>
    </row>
    <row r="287" spans="2:65" s="11" customFormat="1" ht="13.5">
      <c r="B287" s="185"/>
      <c r="D287" s="180" t="s">
        <v>133</v>
      </c>
      <c r="E287" s="186" t="s">
        <v>5</v>
      </c>
      <c r="F287" s="187" t="s">
        <v>332</v>
      </c>
      <c r="H287" s="188">
        <v>0.77</v>
      </c>
      <c r="I287" s="189"/>
      <c r="L287" s="185"/>
      <c r="M287" s="190"/>
      <c r="N287" s="191"/>
      <c r="O287" s="191"/>
      <c r="P287" s="191"/>
      <c r="Q287" s="191"/>
      <c r="R287" s="191"/>
      <c r="S287" s="191"/>
      <c r="T287" s="192"/>
      <c r="AT287" s="186" t="s">
        <v>133</v>
      </c>
      <c r="AU287" s="186" t="s">
        <v>84</v>
      </c>
      <c r="AV287" s="11" t="s">
        <v>84</v>
      </c>
      <c r="AW287" s="11" t="s">
        <v>39</v>
      </c>
      <c r="AX287" s="11" t="s">
        <v>75</v>
      </c>
      <c r="AY287" s="186" t="s">
        <v>120</v>
      </c>
    </row>
    <row r="288" spans="2:65" s="11" customFormat="1" ht="13.5">
      <c r="B288" s="185"/>
      <c r="D288" s="180" t="s">
        <v>133</v>
      </c>
      <c r="E288" s="186" t="s">
        <v>5</v>
      </c>
      <c r="F288" s="187" t="s">
        <v>333</v>
      </c>
      <c r="H288" s="188">
        <v>1.65</v>
      </c>
      <c r="I288" s="189"/>
      <c r="L288" s="185"/>
      <c r="M288" s="190"/>
      <c r="N288" s="191"/>
      <c r="O288" s="191"/>
      <c r="P288" s="191"/>
      <c r="Q288" s="191"/>
      <c r="R288" s="191"/>
      <c r="S288" s="191"/>
      <c r="T288" s="192"/>
      <c r="AT288" s="186" t="s">
        <v>133</v>
      </c>
      <c r="AU288" s="186" t="s">
        <v>84</v>
      </c>
      <c r="AV288" s="11" t="s">
        <v>84</v>
      </c>
      <c r="AW288" s="11" t="s">
        <v>39</v>
      </c>
      <c r="AX288" s="11" t="s">
        <v>75</v>
      </c>
      <c r="AY288" s="186" t="s">
        <v>120</v>
      </c>
    </row>
    <row r="289" spans="2:65" s="11" customFormat="1" ht="13.5">
      <c r="B289" s="185"/>
      <c r="D289" s="180" t="s">
        <v>133</v>
      </c>
      <c r="E289" s="186" t="s">
        <v>5</v>
      </c>
      <c r="F289" s="187" t="s">
        <v>330</v>
      </c>
      <c r="H289" s="188">
        <v>0.16500000000000001</v>
      </c>
      <c r="I289" s="189"/>
      <c r="L289" s="185"/>
      <c r="M289" s="190"/>
      <c r="N289" s="191"/>
      <c r="O289" s="191"/>
      <c r="P289" s="191"/>
      <c r="Q289" s="191"/>
      <c r="R289" s="191"/>
      <c r="S289" s="191"/>
      <c r="T289" s="192"/>
      <c r="AT289" s="186" t="s">
        <v>133</v>
      </c>
      <c r="AU289" s="186" t="s">
        <v>84</v>
      </c>
      <c r="AV289" s="11" t="s">
        <v>84</v>
      </c>
      <c r="AW289" s="11" t="s">
        <v>39</v>
      </c>
      <c r="AX289" s="11" t="s">
        <v>75</v>
      </c>
      <c r="AY289" s="186" t="s">
        <v>120</v>
      </c>
    </row>
    <row r="290" spans="2:65" s="12" customFormat="1" ht="13.5">
      <c r="B290" s="193"/>
      <c r="D290" s="180" t="s">
        <v>133</v>
      </c>
      <c r="E290" s="194" t="s">
        <v>5</v>
      </c>
      <c r="F290" s="195" t="s">
        <v>135</v>
      </c>
      <c r="H290" s="196">
        <v>11.66</v>
      </c>
      <c r="I290" s="197"/>
      <c r="L290" s="193"/>
      <c r="M290" s="198"/>
      <c r="N290" s="199"/>
      <c r="O290" s="199"/>
      <c r="P290" s="199"/>
      <c r="Q290" s="199"/>
      <c r="R290" s="199"/>
      <c r="S290" s="199"/>
      <c r="T290" s="200"/>
      <c r="AT290" s="194" t="s">
        <v>133</v>
      </c>
      <c r="AU290" s="194" t="s">
        <v>84</v>
      </c>
      <c r="AV290" s="12" t="s">
        <v>127</v>
      </c>
      <c r="AW290" s="12" t="s">
        <v>39</v>
      </c>
      <c r="AX290" s="12" t="s">
        <v>24</v>
      </c>
      <c r="AY290" s="194" t="s">
        <v>120</v>
      </c>
    </row>
    <row r="291" spans="2:65" s="10" customFormat="1" ht="29.85" customHeight="1">
      <c r="B291" s="154"/>
      <c r="D291" s="155" t="s">
        <v>74</v>
      </c>
      <c r="E291" s="165" t="s">
        <v>192</v>
      </c>
      <c r="F291" s="165" t="s">
        <v>334</v>
      </c>
      <c r="I291" s="157"/>
      <c r="J291" s="166">
        <f>BK291</f>
        <v>0</v>
      </c>
      <c r="L291" s="154"/>
      <c r="M291" s="159"/>
      <c r="N291" s="160"/>
      <c r="O291" s="160"/>
      <c r="P291" s="161">
        <f>SUM(P292:P480)</f>
        <v>0</v>
      </c>
      <c r="Q291" s="160"/>
      <c r="R291" s="161">
        <f>SUM(R292:R480)</f>
        <v>6.9392350000000009</v>
      </c>
      <c r="S291" s="160"/>
      <c r="T291" s="162">
        <f>SUM(T292:T480)</f>
        <v>0</v>
      </c>
      <c r="AR291" s="155" t="s">
        <v>24</v>
      </c>
      <c r="AT291" s="163" t="s">
        <v>74</v>
      </c>
      <c r="AU291" s="163" t="s">
        <v>24</v>
      </c>
      <c r="AY291" s="155" t="s">
        <v>120</v>
      </c>
      <c r="BK291" s="164">
        <f>SUM(BK292:BK480)</f>
        <v>0</v>
      </c>
    </row>
    <row r="292" spans="2:65" s="1" customFormat="1" ht="16.5" customHeight="1">
      <c r="B292" s="167"/>
      <c r="C292" s="168" t="s">
        <v>335</v>
      </c>
      <c r="D292" s="168" t="s">
        <v>122</v>
      </c>
      <c r="E292" s="169" t="s">
        <v>336</v>
      </c>
      <c r="F292" s="170" t="s">
        <v>337</v>
      </c>
      <c r="G292" s="171" t="s">
        <v>338</v>
      </c>
      <c r="H292" s="172">
        <v>2</v>
      </c>
      <c r="I292" s="173"/>
      <c r="J292" s="174">
        <f>ROUND(I292*H292,2)</f>
        <v>0</v>
      </c>
      <c r="K292" s="170" t="s">
        <v>126</v>
      </c>
      <c r="L292" s="39"/>
      <c r="M292" s="175" t="s">
        <v>5</v>
      </c>
      <c r="N292" s="176" t="s">
        <v>46</v>
      </c>
      <c r="O292" s="40"/>
      <c r="P292" s="177">
        <f>O292*H292</f>
        <v>0</v>
      </c>
      <c r="Q292" s="177">
        <v>2.7299999999999998E-3</v>
      </c>
      <c r="R292" s="177">
        <f>Q292*H292</f>
        <v>5.4599999999999996E-3</v>
      </c>
      <c r="S292" s="177">
        <v>0</v>
      </c>
      <c r="T292" s="178">
        <f>S292*H292</f>
        <v>0</v>
      </c>
      <c r="AR292" s="22" t="s">
        <v>127</v>
      </c>
      <c r="AT292" s="22" t="s">
        <v>122</v>
      </c>
      <c r="AU292" s="22" t="s">
        <v>84</v>
      </c>
      <c r="AY292" s="22" t="s">
        <v>120</v>
      </c>
      <c r="BE292" s="179">
        <f>IF(N292="základní",J292,0)</f>
        <v>0</v>
      </c>
      <c r="BF292" s="179">
        <f>IF(N292="snížená",J292,0)</f>
        <v>0</v>
      </c>
      <c r="BG292" s="179">
        <f>IF(N292="zákl. přenesená",J292,0)</f>
        <v>0</v>
      </c>
      <c r="BH292" s="179">
        <f>IF(N292="sníž. přenesená",J292,0)</f>
        <v>0</v>
      </c>
      <c r="BI292" s="179">
        <f>IF(N292="nulová",J292,0)</f>
        <v>0</v>
      </c>
      <c r="BJ292" s="22" t="s">
        <v>24</v>
      </c>
      <c r="BK292" s="179">
        <f>ROUND(I292*H292,2)</f>
        <v>0</v>
      </c>
      <c r="BL292" s="22" t="s">
        <v>127</v>
      </c>
      <c r="BM292" s="22" t="s">
        <v>339</v>
      </c>
    </row>
    <row r="293" spans="2:65" s="1" customFormat="1" ht="13.5">
      <c r="B293" s="39"/>
      <c r="D293" s="180" t="s">
        <v>129</v>
      </c>
      <c r="F293" s="181" t="s">
        <v>340</v>
      </c>
      <c r="I293" s="182"/>
      <c r="L293" s="39"/>
      <c r="M293" s="183"/>
      <c r="N293" s="40"/>
      <c r="O293" s="40"/>
      <c r="P293" s="40"/>
      <c r="Q293" s="40"/>
      <c r="R293" s="40"/>
      <c r="S293" s="40"/>
      <c r="T293" s="68"/>
      <c r="AT293" s="22" t="s">
        <v>129</v>
      </c>
      <c r="AU293" s="22" t="s">
        <v>84</v>
      </c>
    </row>
    <row r="294" spans="2:65" s="1" customFormat="1" ht="81">
      <c r="B294" s="39"/>
      <c r="D294" s="180" t="s">
        <v>131</v>
      </c>
      <c r="F294" s="184" t="s">
        <v>341</v>
      </c>
      <c r="I294" s="182"/>
      <c r="L294" s="39"/>
      <c r="M294" s="183"/>
      <c r="N294" s="40"/>
      <c r="O294" s="40"/>
      <c r="P294" s="40"/>
      <c r="Q294" s="40"/>
      <c r="R294" s="40"/>
      <c r="S294" s="40"/>
      <c r="T294" s="68"/>
      <c r="AT294" s="22" t="s">
        <v>131</v>
      </c>
      <c r="AU294" s="22" t="s">
        <v>84</v>
      </c>
    </row>
    <row r="295" spans="2:65" s="11" customFormat="1" ht="13.5">
      <c r="B295" s="185"/>
      <c r="D295" s="180" t="s">
        <v>133</v>
      </c>
      <c r="E295" s="186" t="s">
        <v>5</v>
      </c>
      <c r="F295" s="187" t="s">
        <v>342</v>
      </c>
      <c r="H295" s="188">
        <v>2</v>
      </c>
      <c r="I295" s="189"/>
      <c r="L295" s="185"/>
      <c r="M295" s="190"/>
      <c r="N295" s="191"/>
      <c r="O295" s="191"/>
      <c r="P295" s="191"/>
      <c r="Q295" s="191"/>
      <c r="R295" s="191"/>
      <c r="S295" s="191"/>
      <c r="T295" s="192"/>
      <c r="AT295" s="186" t="s">
        <v>133</v>
      </c>
      <c r="AU295" s="186" t="s">
        <v>84</v>
      </c>
      <c r="AV295" s="11" t="s">
        <v>84</v>
      </c>
      <c r="AW295" s="11" t="s">
        <v>39</v>
      </c>
      <c r="AX295" s="11" t="s">
        <v>75</v>
      </c>
      <c r="AY295" s="186" t="s">
        <v>120</v>
      </c>
    </row>
    <row r="296" spans="2:65" s="12" customFormat="1" ht="13.5">
      <c r="B296" s="193"/>
      <c r="D296" s="180" t="s">
        <v>133</v>
      </c>
      <c r="E296" s="194" t="s">
        <v>5</v>
      </c>
      <c r="F296" s="195" t="s">
        <v>135</v>
      </c>
      <c r="H296" s="196">
        <v>2</v>
      </c>
      <c r="I296" s="197"/>
      <c r="L296" s="193"/>
      <c r="M296" s="198"/>
      <c r="N296" s="199"/>
      <c r="O296" s="199"/>
      <c r="P296" s="199"/>
      <c r="Q296" s="199"/>
      <c r="R296" s="199"/>
      <c r="S296" s="199"/>
      <c r="T296" s="200"/>
      <c r="AT296" s="194" t="s">
        <v>133</v>
      </c>
      <c r="AU296" s="194" t="s">
        <v>84</v>
      </c>
      <c r="AV296" s="12" t="s">
        <v>127</v>
      </c>
      <c r="AW296" s="12" t="s">
        <v>39</v>
      </c>
      <c r="AX296" s="12" t="s">
        <v>24</v>
      </c>
      <c r="AY296" s="194" t="s">
        <v>120</v>
      </c>
    </row>
    <row r="297" spans="2:65" s="1" customFormat="1" ht="16.5" customHeight="1">
      <c r="B297" s="167"/>
      <c r="C297" s="168" t="s">
        <v>343</v>
      </c>
      <c r="D297" s="168" t="s">
        <v>122</v>
      </c>
      <c r="E297" s="169" t="s">
        <v>344</v>
      </c>
      <c r="F297" s="170" t="s">
        <v>345</v>
      </c>
      <c r="G297" s="171" t="s">
        <v>338</v>
      </c>
      <c r="H297" s="172">
        <v>10</v>
      </c>
      <c r="I297" s="173"/>
      <c r="J297" s="174">
        <f>ROUND(I297*H297,2)</f>
        <v>0</v>
      </c>
      <c r="K297" s="170" t="s">
        <v>126</v>
      </c>
      <c r="L297" s="39"/>
      <c r="M297" s="175" t="s">
        <v>5</v>
      </c>
      <c r="N297" s="176" t="s">
        <v>46</v>
      </c>
      <c r="O297" s="40"/>
      <c r="P297" s="177">
        <f>O297*H297</f>
        <v>0</v>
      </c>
      <c r="Q297" s="177">
        <v>6.8640000000000007E-2</v>
      </c>
      <c r="R297" s="177">
        <f>Q297*H297</f>
        <v>0.68640000000000012</v>
      </c>
      <c r="S297" s="177">
        <v>0</v>
      </c>
      <c r="T297" s="178">
        <f>S297*H297</f>
        <v>0</v>
      </c>
      <c r="AR297" s="22" t="s">
        <v>127</v>
      </c>
      <c r="AT297" s="22" t="s">
        <v>122</v>
      </c>
      <c r="AU297" s="22" t="s">
        <v>84</v>
      </c>
      <c r="AY297" s="22" t="s">
        <v>120</v>
      </c>
      <c r="BE297" s="179">
        <f>IF(N297="základní",J297,0)</f>
        <v>0</v>
      </c>
      <c r="BF297" s="179">
        <f>IF(N297="snížená",J297,0)</f>
        <v>0</v>
      </c>
      <c r="BG297" s="179">
        <f>IF(N297="zákl. přenesená",J297,0)</f>
        <v>0</v>
      </c>
      <c r="BH297" s="179">
        <f>IF(N297="sníž. přenesená",J297,0)</f>
        <v>0</v>
      </c>
      <c r="BI297" s="179">
        <f>IF(N297="nulová",J297,0)</f>
        <v>0</v>
      </c>
      <c r="BJ297" s="22" t="s">
        <v>24</v>
      </c>
      <c r="BK297" s="179">
        <f>ROUND(I297*H297,2)</f>
        <v>0</v>
      </c>
      <c r="BL297" s="22" t="s">
        <v>127</v>
      </c>
      <c r="BM297" s="22" t="s">
        <v>346</v>
      </c>
    </row>
    <row r="298" spans="2:65" s="1" customFormat="1" ht="27">
      <c r="B298" s="39"/>
      <c r="D298" s="180" t="s">
        <v>129</v>
      </c>
      <c r="F298" s="181" t="s">
        <v>347</v>
      </c>
      <c r="I298" s="182"/>
      <c r="L298" s="39"/>
      <c r="M298" s="183"/>
      <c r="N298" s="40"/>
      <c r="O298" s="40"/>
      <c r="P298" s="40"/>
      <c r="Q298" s="40"/>
      <c r="R298" s="40"/>
      <c r="S298" s="40"/>
      <c r="T298" s="68"/>
      <c r="AT298" s="22" t="s">
        <v>129</v>
      </c>
      <c r="AU298" s="22" t="s">
        <v>84</v>
      </c>
    </row>
    <row r="299" spans="2:65" s="1" customFormat="1" ht="94.5">
      <c r="B299" s="39"/>
      <c r="D299" s="180" t="s">
        <v>131</v>
      </c>
      <c r="F299" s="184" t="s">
        <v>348</v>
      </c>
      <c r="I299" s="182"/>
      <c r="L299" s="39"/>
      <c r="M299" s="183"/>
      <c r="N299" s="40"/>
      <c r="O299" s="40"/>
      <c r="P299" s="40"/>
      <c r="Q299" s="40"/>
      <c r="R299" s="40"/>
      <c r="S299" s="40"/>
      <c r="T299" s="68"/>
      <c r="AT299" s="22" t="s">
        <v>131</v>
      </c>
      <c r="AU299" s="22" t="s">
        <v>84</v>
      </c>
    </row>
    <row r="300" spans="2:65" s="11" customFormat="1" ht="13.5">
      <c r="B300" s="185"/>
      <c r="D300" s="180" t="s">
        <v>133</v>
      </c>
      <c r="E300" s="186" t="s">
        <v>5</v>
      </c>
      <c r="F300" s="187" t="s">
        <v>349</v>
      </c>
      <c r="H300" s="188">
        <v>10</v>
      </c>
      <c r="I300" s="189"/>
      <c r="L300" s="185"/>
      <c r="M300" s="190"/>
      <c r="N300" s="191"/>
      <c r="O300" s="191"/>
      <c r="P300" s="191"/>
      <c r="Q300" s="191"/>
      <c r="R300" s="191"/>
      <c r="S300" s="191"/>
      <c r="T300" s="192"/>
      <c r="AT300" s="186" t="s">
        <v>133</v>
      </c>
      <c r="AU300" s="186" t="s">
        <v>84</v>
      </c>
      <c r="AV300" s="11" t="s">
        <v>84</v>
      </c>
      <c r="AW300" s="11" t="s">
        <v>39</v>
      </c>
      <c r="AX300" s="11" t="s">
        <v>75</v>
      </c>
      <c r="AY300" s="186" t="s">
        <v>120</v>
      </c>
    </row>
    <row r="301" spans="2:65" s="12" customFormat="1" ht="13.5">
      <c r="B301" s="193"/>
      <c r="D301" s="180" t="s">
        <v>133</v>
      </c>
      <c r="E301" s="194" t="s">
        <v>5</v>
      </c>
      <c r="F301" s="195" t="s">
        <v>135</v>
      </c>
      <c r="H301" s="196">
        <v>10</v>
      </c>
      <c r="I301" s="197"/>
      <c r="L301" s="193"/>
      <c r="M301" s="198"/>
      <c r="N301" s="199"/>
      <c r="O301" s="199"/>
      <c r="P301" s="199"/>
      <c r="Q301" s="199"/>
      <c r="R301" s="199"/>
      <c r="S301" s="199"/>
      <c r="T301" s="200"/>
      <c r="AT301" s="194" t="s">
        <v>133</v>
      </c>
      <c r="AU301" s="194" t="s">
        <v>84</v>
      </c>
      <c r="AV301" s="12" t="s">
        <v>127</v>
      </c>
      <c r="AW301" s="12" t="s">
        <v>39</v>
      </c>
      <c r="AX301" s="12" t="s">
        <v>24</v>
      </c>
      <c r="AY301" s="194" t="s">
        <v>120</v>
      </c>
    </row>
    <row r="302" spans="2:65" s="1" customFormat="1" ht="25.5" customHeight="1">
      <c r="B302" s="167"/>
      <c r="C302" s="168" t="s">
        <v>350</v>
      </c>
      <c r="D302" s="168" t="s">
        <v>122</v>
      </c>
      <c r="E302" s="169" t="s">
        <v>351</v>
      </c>
      <c r="F302" s="170" t="s">
        <v>352</v>
      </c>
      <c r="G302" s="171" t="s">
        <v>125</v>
      </c>
      <c r="H302" s="172">
        <v>130.5</v>
      </c>
      <c r="I302" s="173"/>
      <c r="J302" s="174">
        <f>ROUND(I302*H302,2)</f>
        <v>0</v>
      </c>
      <c r="K302" s="170" t="s">
        <v>126</v>
      </c>
      <c r="L302" s="39"/>
      <c r="M302" s="175" t="s">
        <v>5</v>
      </c>
      <c r="N302" s="176" t="s">
        <v>46</v>
      </c>
      <c r="O302" s="40"/>
      <c r="P302" s="177">
        <f>O302*H302</f>
        <v>0</v>
      </c>
      <c r="Q302" s="177">
        <v>1.0000000000000001E-5</v>
      </c>
      <c r="R302" s="177">
        <f>Q302*H302</f>
        <v>1.3050000000000002E-3</v>
      </c>
      <c r="S302" s="177">
        <v>0</v>
      </c>
      <c r="T302" s="178">
        <f>S302*H302</f>
        <v>0</v>
      </c>
      <c r="AR302" s="22" t="s">
        <v>127</v>
      </c>
      <c r="AT302" s="22" t="s">
        <v>122</v>
      </c>
      <c r="AU302" s="22" t="s">
        <v>84</v>
      </c>
      <c r="AY302" s="22" t="s">
        <v>120</v>
      </c>
      <c r="BE302" s="179">
        <f>IF(N302="základní",J302,0)</f>
        <v>0</v>
      </c>
      <c r="BF302" s="179">
        <f>IF(N302="snížená",J302,0)</f>
        <v>0</v>
      </c>
      <c r="BG302" s="179">
        <f>IF(N302="zákl. přenesená",J302,0)</f>
        <v>0</v>
      </c>
      <c r="BH302" s="179">
        <f>IF(N302="sníž. přenesená",J302,0)</f>
        <v>0</v>
      </c>
      <c r="BI302" s="179">
        <f>IF(N302="nulová",J302,0)</f>
        <v>0</v>
      </c>
      <c r="BJ302" s="22" t="s">
        <v>24</v>
      </c>
      <c r="BK302" s="179">
        <f>ROUND(I302*H302,2)</f>
        <v>0</v>
      </c>
      <c r="BL302" s="22" t="s">
        <v>127</v>
      </c>
      <c r="BM302" s="22" t="s">
        <v>353</v>
      </c>
    </row>
    <row r="303" spans="2:65" s="1" customFormat="1" ht="27">
      <c r="B303" s="39"/>
      <c r="D303" s="180" t="s">
        <v>129</v>
      </c>
      <c r="F303" s="181" t="s">
        <v>354</v>
      </c>
      <c r="I303" s="182"/>
      <c r="L303" s="39"/>
      <c r="M303" s="183"/>
      <c r="N303" s="40"/>
      <c r="O303" s="40"/>
      <c r="P303" s="40"/>
      <c r="Q303" s="40"/>
      <c r="R303" s="40"/>
      <c r="S303" s="40"/>
      <c r="T303" s="68"/>
      <c r="AT303" s="22" t="s">
        <v>129</v>
      </c>
      <c r="AU303" s="22" t="s">
        <v>84</v>
      </c>
    </row>
    <row r="304" spans="2:65" s="1" customFormat="1" ht="94.5">
      <c r="B304" s="39"/>
      <c r="D304" s="180" t="s">
        <v>131</v>
      </c>
      <c r="F304" s="184" t="s">
        <v>355</v>
      </c>
      <c r="I304" s="182"/>
      <c r="L304" s="39"/>
      <c r="M304" s="183"/>
      <c r="N304" s="40"/>
      <c r="O304" s="40"/>
      <c r="P304" s="40"/>
      <c r="Q304" s="40"/>
      <c r="R304" s="40"/>
      <c r="S304" s="40"/>
      <c r="T304" s="68"/>
      <c r="AT304" s="22" t="s">
        <v>131</v>
      </c>
      <c r="AU304" s="22" t="s">
        <v>84</v>
      </c>
    </row>
    <row r="305" spans="2:65" s="11" customFormat="1" ht="13.5">
      <c r="B305" s="185"/>
      <c r="D305" s="180" t="s">
        <v>133</v>
      </c>
      <c r="E305" s="186" t="s">
        <v>5</v>
      </c>
      <c r="F305" s="187" t="s">
        <v>356</v>
      </c>
      <c r="H305" s="188">
        <v>5</v>
      </c>
      <c r="I305" s="189"/>
      <c r="L305" s="185"/>
      <c r="M305" s="190"/>
      <c r="N305" s="191"/>
      <c r="O305" s="191"/>
      <c r="P305" s="191"/>
      <c r="Q305" s="191"/>
      <c r="R305" s="191"/>
      <c r="S305" s="191"/>
      <c r="T305" s="192"/>
      <c r="AT305" s="186" t="s">
        <v>133</v>
      </c>
      <c r="AU305" s="186" t="s">
        <v>84</v>
      </c>
      <c r="AV305" s="11" t="s">
        <v>84</v>
      </c>
      <c r="AW305" s="11" t="s">
        <v>39</v>
      </c>
      <c r="AX305" s="11" t="s">
        <v>75</v>
      </c>
      <c r="AY305" s="186" t="s">
        <v>120</v>
      </c>
    </row>
    <row r="306" spans="2:65" s="11" customFormat="1" ht="13.5">
      <c r="B306" s="185"/>
      <c r="D306" s="180" t="s">
        <v>133</v>
      </c>
      <c r="E306" s="186" t="s">
        <v>5</v>
      </c>
      <c r="F306" s="187" t="s">
        <v>357</v>
      </c>
      <c r="H306" s="188">
        <v>6</v>
      </c>
      <c r="I306" s="189"/>
      <c r="L306" s="185"/>
      <c r="M306" s="190"/>
      <c r="N306" s="191"/>
      <c r="O306" s="191"/>
      <c r="P306" s="191"/>
      <c r="Q306" s="191"/>
      <c r="R306" s="191"/>
      <c r="S306" s="191"/>
      <c r="T306" s="192"/>
      <c r="AT306" s="186" t="s">
        <v>133</v>
      </c>
      <c r="AU306" s="186" t="s">
        <v>84</v>
      </c>
      <c r="AV306" s="11" t="s">
        <v>84</v>
      </c>
      <c r="AW306" s="11" t="s">
        <v>39</v>
      </c>
      <c r="AX306" s="11" t="s">
        <v>75</v>
      </c>
      <c r="AY306" s="186" t="s">
        <v>120</v>
      </c>
    </row>
    <row r="307" spans="2:65" s="11" customFormat="1" ht="13.5">
      <c r="B307" s="185"/>
      <c r="D307" s="180" t="s">
        <v>133</v>
      </c>
      <c r="E307" s="186" t="s">
        <v>5</v>
      </c>
      <c r="F307" s="187" t="s">
        <v>358</v>
      </c>
      <c r="H307" s="188">
        <v>27</v>
      </c>
      <c r="I307" s="189"/>
      <c r="L307" s="185"/>
      <c r="M307" s="190"/>
      <c r="N307" s="191"/>
      <c r="O307" s="191"/>
      <c r="P307" s="191"/>
      <c r="Q307" s="191"/>
      <c r="R307" s="191"/>
      <c r="S307" s="191"/>
      <c r="T307" s="192"/>
      <c r="AT307" s="186" t="s">
        <v>133</v>
      </c>
      <c r="AU307" s="186" t="s">
        <v>84</v>
      </c>
      <c r="AV307" s="11" t="s">
        <v>84</v>
      </c>
      <c r="AW307" s="11" t="s">
        <v>39</v>
      </c>
      <c r="AX307" s="11" t="s">
        <v>75</v>
      </c>
      <c r="AY307" s="186" t="s">
        <v>120</v>
      </c>
    </row>
    <row r="308" spans="2:65" s="11" customFormat="1" ht="13.5">
      <c r="B308" s="185"/>
      <c r="D308" s="180" t="s">
        <v>133</v>
      </c>
      <c r="E308" s="186" t="s">
        <v>5</v>
      </c>
      <c r="F308" s="187" t="s">
        <v>359</v>
      </c>
      <c r="H308" s="188">
        <v>20</v>
      </c>
      <c r="I308" s="189"/>
      <c r="L308" s="185"/>
      <c r="M308" s="190"/>
      <c r="N308" s="191"/>
      <c r="O308" s="191"/>
      <c r="P308" s="191"/>
      <c r="Q308" s="191"/>
      <c r="R308" s="191"/>
      <c r="S308" s="191"/>
      <c r="T308" s="192"/>
      <c r="AT308" s="186" t="s">
        <v>133</v>
      </c>
      <c r="AU308" s="186" t="s">
        <v>84</v>
      </c>
      <c r="AV308" s="11" t="s">
        <v>84</v>
      </c>
      <c r="AW308" s="11" t="s">
        <v>39</v>
      </c>
      <c r="AX308" s="11" t="s">
        <v>75</v>
      </c>
      <c r="AY308" s="186" t="s">
        <v>120</v>
      </c>
    </row>
    <row r="309" spans="2:65" s="11" customFormat="1" ht="13.5">
      <c r="B309" s="185"/>
      <c r="D309" s="180" t="s">
        <v>133</v>
      </c>
      <c r="E309" s="186" t="s">
        <v>5</v>
      </c>
      <c r="F309" s="187" t="s">
        <v>360</v>
      </c>
      <c r="H309" s="188">
        <v>18</v>
      </c>
      <c r="I309" s="189"/>
      <c r="L309" s="185"/>
      <c r="M309" s="190"/>
      <c r="N309" s="191"/>
      <c r="O309" s="191"/>
      <c r="P309" s="191"/>
      <c r="Q309" s="191"/>
      <c r="R309" s="191"/>
      <c r="S309" s="191"/>
      <c r="T309" s="192"/>
      <c r="AT309" s="186" t="s">
        <v>133</v>
      </c>
      <c r="AU309" s="186" t="s">
        <v>84</v>
      </c>
      <c r="AV309" s="11" t="s">
        <v>84</v>
      </c>
      <c r="AW309" s="11" t="s">
        <v>39</v>
      </c>
      <c r="AX309" s="11" t="s">
        <v>75</v>
      </c>
      <c r="AY309" s="186" t="s">
        <v>120</v>
      </c>
    </row>
    <row r="310" spans="2:65" s="11" customFormat="1" ht="13.5">
      <c r="B310" s="185"/>
      <c r="D310" s="180" t="s">
        <v>133</v>
      </c>
      <c r="E310" s="186" t="s">
        <v>5</v>
      </c>
      <c r="F310" s="187" t="s">
        <v>361</v>
      </c>
      <c r="H310" s="188">
        <v>30</v>
      </c>
      <c r="I310" s="189"/>
      <c r="L310" s="185"/>
      <c r="M310" s="190"/>
      <c r="N310" s="191"/>
      <c r="O310" s="191"/>
      <c r="P310" s="191"/>
      <c r="Q310" s="191"/>
      <c r="R310" s="191"/>
      <c r="S310" s="191"/>
      <c r="T310" s="192"/>
      <c r="AT310" s="186" t="s">
        <v>133</v>
      </c>
      <c r="AU310" s="186" t="s">
        <v>84</v>
      </c>
      <c r="AV310" s="11" t="s">
        <v>84</v>
      </c>
      <c r="AW310" s="11" t="s">
        <v>39</v>
      </c>
      <c r="AX310" s="11" t="s">
        <v>75</v>
      </c>
      <c r="AY310" s="186" t="s">
        <v>120</v>
      </c>
    </row>
    <row r="311" spans="2:65" s="11" customFormat="1" ht="13.5">
      <c r="B311" s="185"/>
      <c r="D311" s="180" t="s">
        <v>133</v>
      </c>
      <c r="E311" s="186" t="s">
        <v>5</v>
      </c>
      <c r="F311" s="187" t="s">
        <v>362</v>
      </c>
      <c r="H311" s="188">
        <v>1.5</v>
      </c>
      <c r="I311" s="189"/>
      <c r="L311" s="185"/>
      <c r="M311" s="190"/>
      <c r="N311" s="191"/>
      <c r="O311" s="191"/>
      <c r="P311" s="191"/>
      <c r="Q311" s="191"/>
      <c r="R311" s="191"/>
      <c r="S311" s="191"/>
      <c r="T311" s="192"/>
      <c r="AT311" s="186" t="s">
        <v>133</v>
      </c>
      <c r="AU311" s="186" t="s">
        <v>84</v>
      </c>
      <c r="AV311" s="11" t="s">
        <v>84</v>
      </c>
      <c r="AW311" s="11" t="s">
        <v>39</v>
      </c>
      <c r="AX311" s="11" t="s">
        <v>75</v>
      </c>
      <c r="AY311" s="186" t="s">
        <v>120</v>
      </c>
    </row>
    <row r="312" spans="2:65" s="11" customFormat="1" ht="13.5">
      <c r="B312" s="185"/>
      <c r="D312" s="180" t="s">
        <v>133</v>
      </c>
      <c r="E312" s="186" t="s">
        <v>5</v>
      </c>
      <c r="F312" s="187" t="s">
        <v>363</v>
      </c>
      <c r="H312" s="188">
        <v>2</v>
      </c>
      <c r="I312" s="189"/>
      <c r="L312" s="185"/>
      <c r="M312" s="190"/>
      <c r="N312" s="191"/>
      <c r="O312" s="191"/>
      <c r="P312" s="191"/>
      <c r="Q312" s="191"/>
      <c r="R312" s="191"/>
      <c r="S312" s="191"/>
      <c r="T312" s="192"/>
      <c r="AT312" s="186" t="s">
        <v>133</v>
      </c>
      <c r="AU312" s="186" t="s">
        <v>84</v>
      </c>
      <c r="AV312" s="11" t="s">
        <v>84</v>
      </c>
      <c r="AW312" s="11" t="s">
        <v>39</v>
      </c>
      <c r="AX312" s="11" t="s">
        <v>75</v>
      </c>
      <c r="AY312" s="186" t="s">
        <v>120</v>
      </c>
    </row>
    <row r="313" spans="2:65" s="11" customFormat="1" ht="13.5">
      <c r="B313" s="185"/>
      <c r="D313" s="180" t="s">
        <v>133</v>
      </c>
      <c r="E313" s="186" t="s">
        <v>5</v>
      </c>
      <c r="F313" s="187" t="s">
        <v>364</v>
      </c>
      <c r="H313" s="188">
        <v>6</v>
      </c>
      <c r="I313" s="189"/>
      <c r="L313" s="185"/>
      <c r="M313" s="190"/>
      <c r="N313" s="191"/>
      <c r="O313" s="191"/>
      <c r="P313" s="191"/>
      <c r="Q313" s="191"/>
      <c r="R313" s="191"/>
      <c r="S313" s="191"/>
      <c r="T313" s="192"/>
      <c r="AT313" s="186" t="s">
        <v>133</v>
      </c>
      <c r="AU313" s="186" t="s">
        <v>84</v>
      </c>
      <c r="AV313" s="11" t="s">
        <v>84</v>
      </c>
      <c r="AW313" s="11" t="s">
        <v>39</v>
      </c>
      <c r="AX313" s="11" t="s">
        <v>75</v>
      </c>
      <c r="AY313" s="186" t="s">
        <v>120</v>
      </c>
    </row>
    <row r="314" spans="2:65" s="11" customFormat="1" ht="13.5">
      <c r="B314" s="185"/>
      <c r="D314" s="180" t="s">
        <v>133</v>
      </c>
      <c r="E314" s="186" t="s">
        <v>5</v>
      </c>
      <c r="F314" s="187" t="s">
        <v>365</v>
      </c>
      <c r="H314" s="188">
        <v>15</v>
      </c>
      <c r="I314" s="189"/>
      <c r="L314" s="185"/>
      <c r="M314" s="190"/>
      <c r="N314" s="191"/>
      <c r="O314" s="191"/>
      <c r="P314" s="191"/>
      <c r="Q314" s="191"/>
      <c r="R314" s="191"/>
      <c r="S314" s="191"/>
      <c r="T314" s="192"/>
      <c r="AT314" s="186" t="s">
        <v>133</v>
      </c>
      <c r="AU314" s="186" t="s">
        <v>84</v>
      </c>
      <c r="AV314" s="11" t="s">
        <v>84</v>
      </c>
      <c r="AW314" s="11" t="s">
        <v>39</v>
      </c>
      <c r="AX314" s="11" t="s">
        <v>75</v>
      </c>
      <c r="AY314" s="186" t="s">
        <v>120</v>
      </c>
    </row>
    <row r="315" spans="2:65" s="12" customFormat="1" ht="13.5">
      <c r="B315" s="193"/>
      <c r="D315" s="180" t="s">
        <v>133</v>
      </c>
      <c r="E315" s="194" t="s">
        <v>5</v>
      </c>
      <c r="F315" s="195" t="s">
        <v>135</v>
      </c>
      <c r="H315" s="196">
        <v>130.5</v>
      </c>
      <c r="I315" s="197"/>
      <c r="L315" s="193"/>
      <c r="M315" s="198"/>
      <c r="N315" s="199"/>
      <c r="O315" s="199"/>
      <c r="P315" s="199"/>
      <c r="Q315" s="199"/>
      <c r="R315" s="199"/>
      <c r="S315" s="199"/>
      <c r="T315" s="200"/>
      <c r="AT315" s="194" t="s">
        <v>133</v>
      </c>
      <c r="AU315" s="194" t="s">
        <v>84</v>
      </c>
      <c r="AV315" s="12" t="s">
        <v>127</v>
      </c>
      <c r="AW315" s="12" t="s">
        <v>39</v>
      </c>
      <c r="AX315" s="12" t="s">
        <v>24</v>
      </c>
      <c r="AY315" s="194" t="s">
        <v>120</v>
      </c>
    </row>
    <row r="316" spans="2:65" s="1" customFormat="1" ht="16.5" customHeight="1">
      <c r="B316" s="167"/>
      <c r="C316" s="201" t="s">
        <v>366</v>
      </c>
      <c r="D316" s="201" t="s">
        <v>263</v>
      </c>
      <c r="E316" s="202" t="s">
        <v>367</v>
      </c>
      <c r="F316" s="203" t="s">
        <v>368</v>
      </c>
      <c r="G316" s="204" t="s">
        <v>125</v>
      </c>
      <c r="H316" s="205">
        <v>5</v>
      </c>
      <c r="I316" s="206"/>
      <c r="J316" s="207">
        <f>ROUND(I316*H316,2)</f>
        <v>0</v>
      </c>
      <c r="K316" s="203" t="s">
        <v>126</v>
      </c>
      <c r="L316" s="208"/>
      <c r="M316" s="209" t="s">
        <v>5</v>
      </c>
      <c r="N316" s="210" t="s">
        <v>46</v>
      </c>
      <c r="O316" s="40"/>
      <c r="P316" s="177">
        <f>O316*H316</f>
        <v>0</v>
      </c>
      <c r="Q316" s="177">
        <v>1.6000000000000001E-3</v>
      </c>
      <c r="R316" s="177">
        <f>Q316*H316</f>
        <v>8.0000000000000002E-3</v>
      </c>
      <c r="S316" s="177">
        <v>0</v>
      </c>
      <c r="T316" s="178">
        <f>S316*H316</f>
        <v>0</v>
      </c>
      <c r="AR316" s="22" t="s">
        <v>192</v>
      </c>
      <c r="AT316" s="22" t="s">
        <v>263</v>
      </c>
      <c r="AU316" s="22" t="s">
        <v>84</v>
      </c>
      <c r="AY316" s="22" t="s">
        <v>120</v>
      </c>
      <c r="BE316" s="179">
        <f>IF(N316="základní",J316,0)</f>
        <v>0</v>
      </c>
      <c r="BF316" s="179">
        <f>IF(N316="snížená",J316,0)</f>
        <v>0</v>
      </c>
      <c r="BG316" s="179">
        <f>IF(N316="zákl. přenesená",J316,0)</f>
        <v>0</v>
      </c>
      <c r="BH316" s="179">
        <f>IF(N316="sníž. přenesená",J316,0)</f>
        <v>0</v>
      </c>
      <c r="BI316" s="179">
        <f>IF(N316="nulová",J316,0)</f>
        <v>0</v>
      </c>
      <c r="BJ316" s="22" t="s">
        <v>24</v>
      </c>
      <c r="BK316" s="179">
        <f>ROUND(I316*H316,2)</f>
        <v>0</v>
      </c>
      <c r="BL316" s="22" t="s">
        <v>127</v>
      </c>
      <c r="BM316" s="22" t="s">
        <v>369</v>
      </c>
    </row>
    <row r="317" spans="2:65" s="1" customFormat="1" ht="13.5">
      <c r="B317" s="39"/>
      <c r="D317" s="180" t="s">
        <v>129</v>
      </c>
      <c r="F317" s="181" t="s">
        <v>368</v>
      </c>
      <c r="I317" s="182"/>
      <c r="L317" s="39"/>
      <c r="M317" s="183"/>
      <c r="N317" s="40"/>
      <c r="O317" s="40"/>
      <c r="P317" s="40"/>
      <c r="Q317" s="40"/>
      <c r="R317" s="40"/>
      <c r="S317" s="40"/>
      <c r="T317" s="68"/>
      <c r="AT317" s="22" t="s">
        <v>129</v>
      </c>
      <c r="AU317" s="22" t="s">
        <v>84</v>
      </c>
    </row>
    <row r="318" spans="2:65" s="11" customFormat="1" ht="13.5">
      <c r="B318" s="185"/>
      <c r="D318" s="180" t="s">
        <v>133</v>
      </c>
      <c r="E318" s="186" t="s">
        <v>5</v>
      </c>
      <c r="F318" s="187" t="s">
        <v>370</v>
      </c>
      <c r="H318" s="188">
        <v>5</v>
      </c>
      <c r="I318" s="189"/>
      <c r="L318" s="185"/>
      <c r="M318" s="190"/>
      <c r="N318" s="191"/>
      <c r="O318" s="191"/>
      <c r="P318" s="191"/>
      <c r="Q318" s="191"/>
      <c r="R318" s="191"/>
      <c r="S318" s="191"/>
      <c r="T318" s="192"/>
      <c r="AT318" s="186" t="s">
        <v>133</v>
      </c>
      <c r="AU318" s="186" t="s">
        <v>84</v>
      </c>
      <c r="AV318" s="11" t="s">
        <v>84</v>
      </c>
      <c r="AW318" s="11" t="s">
        <v>39</v>
      </c>
      <c r="AX318" s="11" t="s">
        <v>75</v>
      </c>
      <c r="AY318" s="186" t="s">
        <v>120</v>
      </c>
    </row>
    <row r="319" spans="2:65" s="12" customFormat="1" ht="13.5">
      <c r="B319" s="193"/>
      <c r="D319" s="180" t="s">
        <v>133</v>
      </c>
      <c r="E319" s="194" t="s">
        <v>5</v>
      </c>
      <c r="F319" s="195" t="s">
        <v>135</v>
      </c>
      <c r="H319" s="196">
        <v>5</v>
      </c>
      <c r="I319" s="197"/>
      <c r="L319" s="193"/>
      <c r="M319" s="198"/>
      <c r="N319" s="199"/>
      <c r="O319" s="199"/>
      <c r="P319" s="199"/>
      <c r="Q319" s="199"/>
      <c r="R319" s="199"/>
      <c r="S319" s="199"/>
      <c r="T319" s="200"/>
      <c r="AT319" s="194" t="s">
        <v>133</v>
      </c>
      <c r="AU319" s="194" t="s">
        <v>84</v>
      </c>
      <c r="AV319" s="12" t="s">
        <v>127</v>
      </c>
      <c r="AW319" s="12" t="s">
        <v>39</v>
      </c>
      <c r="AX319" s="12" t="s">
        <v>24</v>
      </c>
      <c r="AY319" s="194" t="s">
        <v>120</v>
      </c>
    </row>
    <row r="320" spans="2:65" s="1" customFormat="1" ht="16.5" customHeight="1">
      <c r="B320" s="167"/>
      <c r="C320" s="201" t="s">
        <v>371</v>
      </c>
      <c r="D320" s="201" t="s">
        <v>263</v>
      </c>
      <c r="E320" s="202" t="s">
        <v>372</v>
      </c>
      <c r="F320" s="203" t="s">
        <v>373</v>
      </c>
      <c r="G320" s="204" t="s">
        <v>125</v>
      </c>
      <c r="H320" s="205">
        <v>6</v>
      </c>
      <c r="I320" s="206"/>
      <c r="J320" s="207">
        <f>ROUND(I320*H320,2)</f>
        <v>0</v>
      </c>
      <c r="K320" s="203" t="s">
        <v>126</v>
      </c>
      <c r="L320" s="208"/>
      <c r="M320" s="209" t="s">
        <v>5</v>
      </c>
      <c r="N320" s="210" t="s">
        <v>46</v>
      </c>
      <c r="O320" s="40"/>
      <c r="P320" s="177">
        <f>O320*H320</f>
        <v>0</v>
      </c>
      <c r="Q320" s="177">
        <v>2.0400000000000001E-3</v>
      </c>
      <c r="R320" s="177">
        <f>Q320*H320</f>
        <v>1.2240000000000001E-2</v>
      </c>
      <c r="S320" s="177">
        <v>0</v>
      </c>
      <c r="T320" s="178">
        <f>S320*H320</f>
        <v>0</v>
      </c>
      <c r="AR320" s="22" t="s">
        <v>192</v>
      </c>
      <c r="AT320" s="22" t="s">
        <v>263</v>
      </c>
      <c r="AU320" s="22" t="s">
        <v>84</v>
      </c>
      <c r="AY320" s="22" t="s">
        <v>120</v>
      </c>
      <c r="BE320" s="179">
        <f>IF(N320="základní",J320,0)</f>
        <v>0</v>
      </c>
      <c r="BF320" s="179">
        <f>IF(N320="snížená",J320,0)</f>
        <v>0</v>
      </c>
      <c r="BG320" s="179">
        <f>IF(N320="zákl. přenesená",J320,0)</f>
        <v>0</v>
      </c>
      <c r="BH320" s="179">
        <f>IF(N320="sníž. přenesená",J320,0)</f>
        <v>0</v>
      </c>
      <c r="BI320" s="179">
        <f>IF(N320="nulová",J320,0)</f>
        <v>0</v>
      </c>
      <c r="BJ320" s="22" t="s">
        <v>24</v>
      </c>
      <c r="BK320" s="179">
        <f>ROUND(I320*H320,2)</f>
        <v>0</v>
      </c>
      <c r="BL320" s="22" t="s">
        <v>127</v>
      </c>
      <c r="BM320" s="22" t="s">
        <v>374</v>
      </c>
    </row>
    <row r="321" spans="2:65" s="1" customFormat="1" ht="13.5">
      <c r="B321" s="39"/>
      <c r="D321" s="180" t="s">
        <v>129</v>
      </c>
      <c r="F321" s="181" t="s">
        <v>373</v>
      </c>
      <c r="I321" s="182"/>
      <c r="L321" s="39"/>
      <c r="M321" s="183"/>
      <c r="N321" s="40"/>
      <c r="O321" s="40"/>
      <c r="P321" s="40"/>
      <c r="Q321" s="40"/>
      <c r="R321" s="40"/>
      <c r="S321" s="40"/>
      <c r="T321" s="68"/>
      <c r="AT321" s="22" t="s">
        <v>129</v>
      </c>
      <c r="AU321" s="22" t="s">
        <v>84</v>
      </c>
    </row>
    <row r="322" spans="2:65" s="11" customFormat="1" ht="13.5">
      <c r="B322" s="185"/>
      <c r="D322" s="180" t="s">
        <v>133</v>
      </c>
      <c r="E322" s="186" t="s">
        <v>5</v>
      </c>
      <c r="F322" s="187" t="s">
        <v>375</v>
      </c>
      <c r="H322" s="188">
        <v>6</v>
      </c>
      <c r="I322" s="189"/>
      <c r="L322" s="185"/>
      <c r="M322" s="190"/>
      <c r="N322" s="191"/>
      <c r="O322" s="191"/>
      <c r="P322" s="191"/>
      <c r="Q322" s="191"/>
      <c r="R322" s="191"/>
      <c r="S322" s="191"/>
      <c r="T322" s="192"/>
      <c r="AT322" s="186" t="s">
        <v>133</v>
      </c>
      <c r="AU322" s="186" t="s">
        <v>84</v>
      </c>
      <c r="AV322" s="11" t="s">
        <v>84</v>
      </c>
      <c r="AW322" s="11" t="s">
        <v>39</v>
      </c>
      <c r="AX322" s="11" t="s">
        <v>75</v>
      </c>
      <c r="AY322" s="186" t="s">
        <v>120</v>
      </c>
    </row>
    <row r="323" spans="2:65" s="12" customFormat="1" ht="13.5">
      <c r="B323" s="193"/>
      <c r="D323" s="180" t="s">
        <v>133</v>
      </c>
      <c r="E323" s="194" t="s">
        <v>5</v>
      </c>
      <c r="F323" s="195" t="s">
        <v>135</v>
      </c>
      <c r="H323" s="196">
        <v>6</v>
      </c>
      <c r="I323" s="197"/>
      <c r="L323" s="193"/>
      <c r="M323" s="198"/>
      <c r="N323" s="199"/>
      <c r="O323" s="199"/>
      <c r="P323" s="199"/>
      <c r="Q323" s="199"/>
      <c r="R323" s="199"/>
      <c r="S323" s="199"/>
      <c r="T323" s="200"/>
      <c r="AT323" s="194" t="s">
        <v>133</v>
      </c>
      <c r="AU323" s="194" t="s">
        <v>84</v>
      </c>
      <c r="AV323" s="12" t="s">
        <v>127</v>
      </c>
      <c r="AW323" s="12" t="s">
        <v>39</v>
      </c>
      <c r="AX323" s="12" t="s">
        <v>24</v>
      </c>
      <c r="AY323" s="194" t="s">
        <v>120</v>
      </c>
    </row>
    <row r="324" spans="2:65" s="1" customFormat="1" ht="16.5" customHeight="1">
      <c r="B324" s="167"/>
      <c r="C324" s="201" t="s">
        <v>376</v>
      </c>
      <c r="D324" s="201" t="s">
        <v>263</v>
      </c>
      <c r="E324" s="202" t="s">
        <v>377</v>
      </c>
      <c r="F324" s="203" t="s">
        <v>378</v>
      </c>
      <c r="G324" s="204" t="s">
        <v>125</v>
      </c>
      <c r="H324" s="205">
        <v>27</v>
      </c>
      <c r="I324" s="206"/>
      <c r="J324" s="207">
        <f>ROUND(I324*H324,2)</f>
        <v>0</v>
      </c>
      <c r="K324" s="203" t="s">
        <v>126</v>
      </c>
      <c r="L324" s="208"/>
      <c r="M324" s="209" t="s">
        <v>5</v>
      </c>
      <c r="N324" s="210" t="s">
        <v>46</v>
      </c>
      <c r="O324" s="40"/>
      <c r="P324" s="177">
        <f>O324*H324</f>
        <v>0</v>
      </c>
      <c r="Q324" s="177">
        <v>1.89E-3</v>
      </c>
      <c r="R324" s="177">
        <f>Q324*H324</f>
        <v>5.1029999999999999E-2</v>
      </c>
      <c r="S324" s="177">
        <v>0</v>
      </c>
      <c r="T324" s="178">
        <f>S324*H324</f>
        <v>0</v>
      </c>
      <c r="AR324" s="22" t="s">
        <v>192</v>
      </c>
      <c r="AT324" s="22" t="s">
        <v>263</v>
      </c>
      <c r="AU324" s="22" t="s">
        <v>84</v>
      </c>
      <c r="AY324" s="22" t="s">
        <v>120</v>
      </c>
      <c r="BE324" s="179">
        <f>IF(N324="základní",J324,0)</f>
        <v>0</v>
      </c>
      <c r="BF324" s="179">
        <f>IF(N324="snížená",J324,0)</f>
        <v>0</v>
      </c>
      <c r="BG324" s="179">
        <f>IF(N324="zákl. přenesená",J324,0)</f>
        <v>0</v>
      </c>
      <c r="BH324" s="179">
        <f>IF(N324="sníž. přenesená",J324,0)</f>
        <v>0</v>
      </c>
      <c r="BI324" s="179">
        <f>IF(N324="nulová",J324,0)</f>
        <v>0</v>
      </c>
      <c r="BJ324" s="22" t="s">
        <v>24</v>
      </c>
      <c r="BK324" s="179">
        <f>ROUND(I324*H324,2)</f>
        <v>0</v>
      </c>
      <c r="BL324" s="22" t="s">
        <v>127</v>
      </c>
      <c r="BM324" s="22" t="s">
        <v>379</v>
      </c>
    </row>
    <row r="325" spans="2:65" s="1" customFormat="1" ht="13.5">
      <c r="B325" s="39"/>
      <c r="D325" s="180" t="s">
        <v>129</v>
      </c>
      <c r="F325" s="181" t="s">
        <v>378</v>
      </c>
      <c r="I325" s="182"/>
      <c r="L325" s="39"/>
      <c r="M325" s="183"/>
      <c r="N325" s="40"/>
      <c r="O325" s="40"/>
      <c r="P325" s="40"/>
      <c r="Q325" s="40"/>
      <c r="R325" s="40"/>
      <c r="S325" s="40"/>
      <c r="T325" s="68"/>
      <c r="AT325" s="22" t="s">
        <v>129</v>
      </c>
      <c r="AU325" s="22" t="s">
        <v>84</v>
      </c>
    </row>
    <row r="326" spans="2:65" s="11" customFormat="1" ht="13.5">
      <c r="B326" s="185"/>
      <c r="D326" s="180" t="s">
        <v>133</v>
      </c>
      <c r="E326" s="186" t="s">
        <v>5</v>
      </c>
      <c r="F326" s="187" t="s">
        <v>380</v>
      </c>
      <c r="H326" s="188">
        <v>27</v>
      </c>
      <c r="I326" s="189"/>
      <c r="L326" s="185"/>
      <c r="M326" s="190"/>
      <c r="N326" s="191"/>
      <c r="O326" s="191"/>
      <c r="P326" s="191"/>
      <c r="Q326" s="191"/>
      <c r="R326" s="191"/>
      <c r="S326" s="191"/>
      <c r="T326" s="192"/>
      <c r="AT326" s="186" t="s">
        <v>133</v>
      </c>
      <c r="AU326" s="186" t="s">
        <v>84</v>
      </c>
      <c r="AV326" s="11" t="s">
        <v>84</v>
      </c>
      <c r="AW326" s="11" t="s">
        <v>39</v>
      </c>
      <c r="AX326" s="11" t="s">
        <v>75</v>
      </c>
      <c r="AY326" s="186" t="s">
        <v>120</v>
      </c>
    </row>
    <row r="327" spans="2:65" s="12" customFormat="1" ht="13.5">
      <c r="B327" s="193"/>
      <c r="D327" s="180" t="s">
        <v>133</v>
      </c>
      <c r="E327" s="194" t="s">
        <v>5</v>
      </c>
      <c r="F327" s="195" t="s">
        <v>135</v>
      </c>
      <c r="H327" s="196">
        <v>27</v>
      </c>
      <c r="I327" s="197"/>
      <c r="L327" s="193"/>
      <c r="M327" s="198"/>
      <c r="N327" s="199"/>
      <c r="O327" s="199"/>
      <c r="P327" s="199"/>
      <c r="Q327" s="199"/>
      <c r="R327" s="199"/>
      <c r="S327" s="199"/>
      <c r="T327" s="200"/>
      <c r="AT327" s="194" t="s">
        <v>133</v>
      </c>
      <c r="AU327" s="194" t="s">
        <v>84</v>
      </c>
      <c r="AV327" s="12" t="s">
        <v>127</v>
      </c>
      <c r="AW327" s="12" t="s">
        <v>39</v>
      </c>
      <c r="AX327" s="12" t="s">
        <v>24</v>
      </c>
      <c r="AY327" s="194" t="s">
        <v>120</v>
      </c>
    </row>
    <row r="328" spans="2:65" s="1" customFormat="1" ht="16.5" customHeight="1">
      <c r="B328" s="167"/>
      <c r="C328" s="201" t="s">
        <v>381</v>
      </c>
      <c r="D328" s="201" t="s">
        <v>263</v>
      </c>
      <c r="E328" s="202" t="s">
        <v>382</v>
      </c>
      <c r="F328" s="203" t="s">
        <v>383</v>
      </c>
      <c r="G328" s="204" t="s">
        <v>125</v>
      </c>
      <c r="H328" s="205">
        <v>20</v>
      </c>
      <c r="I328" s="206"/>
      <c r="J328" s="207">
        <f>ROUND(I328*H328,2)</f>
        <v>0</v>
      </c>
      <c r="K328" s="203" t="s">
        <v>126</v>
      </c>
      <c r="L328" s="208"/>
      <c r="M328" s="209" t="s">
        <v>5</v>
      </c>
      <c r="N328" s="210" t="s">
        <v>46</v>
      </c>
      <c r="O328" s="40"/>
      <c r="P328" s="177">
        <f>O328*H328</f>
        <v>0</v>
      </c>
      <c r="Q328" s="177">
        <v>1.82E-3</v>
      </c>
      <c r="R328" s="177">
        <f>Q328*H328</f>
        <v>3.6400000000000002E-2</v>
      </c>
      <c r="S328" s="177">
        <v>0</v>
      </c>
      <c r="T328" s="178">
        <f>S328*H328</f>
        <v>0</v>
      </c>
      <c r="AR328" s="22" t="s">
        <v>192</v>
      </c>
      <c r="AT328" s="22" t="s">
        <v>263</v>
      </c>
      <c r="AU328" s="22" t="s">
        <v>84</v>
      </c>
      <c r="AY328" s="22" t="s">
        <v>120</v>
      </c>
      <c r="BE328" s="179">
        <f>IF(N328="základní",J328,0)</f>
        <v>0</v>
      </c>
      <c r="BF328" s="179">
        <f>IF(N328="snížená",J328,0)</f>
        <v>0</v>
      </c>
      <c r="BG328" s="179">
        <f>IF(N328="zákl. přenesená",J328,0)</f>
        <v>0</v>
      </c>
      <c r="BH328" s="179">
        <f>IF(N328="sníž. přenesená",J328,0)</f>
        <v>0</v>
      </c>
      <c r="BI328" s="179">
        <f>IF(N328="nulová",J328,0)</f>
        <v>0</v>
      </c>
      <c r="BJ328" s="22" t="s">
        <v>24</v>
      </c>
      <c r="BK328" s="179">
        <f>ROUND(I328*H328,2)</f>
        <v>0</v>
      </c>
      <c r="BL328" s="22" t="s">
        <v>127</v>
      </c>
      <c r="BM328" s="22" t="s">
        <v>384</v>
      </c>
    </row>
    <row r="329" spans="2:65" s="1" customFormat="1" ht="13.5">
      <c r="B329" s="39"/>
      <c r="D329" s="180" t="s">
        <v>129</v>
      </c>
      <c r="F329" s="181" t="s">
        <v>383</v>
      </c>
      <c r="I329" s="182"/>
      <c r="L329" s="39"/>
      <c r="M329" s="183"/>
      <c r="N329" s="40"/>
      <c r="O329" s="40"/>
      <c r="P329" s="40"/>
      <c r="Q329" s="40"/>
      <c r="R329" s="40"/>
      <c r="S329" s="40"/>
      <c r="T329" s="68"/>
      <c r="AT329" s="22" t="s">
        <v>129</v>
      </c>
      <c r="AU329" s="22" t="s">
        <v>84</v>
      </c>
    </row>
    <row r="330" spans="2:65" s="11" customFormat="1" ht="13.5">
      <c r="B330" s="185"/>
      <c r="D330" s="180" t="s">
        <v>133</v>
      </c>
      <c r="E330" s="186" t="s">
        <v>5</v>
      </c>
      <c r="F330" s="187" t="s">
        <v>385</v>
      </c>
      <c r="H330" s="188">
        <v>20</v>
      </c>
      <c r="I330" s="189"/>
      <c r="L330" s="185"/>
      <c r="M330" s="190"/>
      <c r="N330" s="191"/>
      <c r="O330" s="191"/>
      <c r="P330" s="191"/>
      <c r="Q330" s="191"/>
      <c r="R330" s="191"/>
      <c r="S330" s="191"/>
      <c r="T330" s="192"/>
      <c r="AT330" s="186" t="s">
        <v>133</v>
      </c>
      <c r="AU330" s="186" t="s">
        <v>84</v>
      </c>
      <c r="AV330" s="11" t="s">
        <v>84</v>
      </c>
      <c r="AW330" s="11" t="s">
        <v>39</v>
      </c>
      <c r="AX330" s="11" t="s">
        <v>75</v>
      </c>
      <c r="AY330" s="186" t="s">
        <v>120</v>
      </c>
    </row>
    <row r="331" spans="2:65" s="12" customFormat="1" ht="13.5">
      <c r="B331" s="193"/>
      <c r="D331" s="180" t="s">
        <v>133</v>
      </c>
      <c r="E331" s="194" t="s">
        <v>5</v>
      </c>
      <c r="F331" s="195" t="s">
        <v>135</v>
      </c>
      <c r="H331" s="196">
        <v>20</v>
      </c>
      <c r="I331" s="197"/>
      <c r="L331" s="193"/>
      <c r="M331" s="198"/>
      <c r="N331" s="199"/>
      <c r="O331" s="199"/>
      <c r="P331" s="199"/>
      <c r="Q331" s="199"/>
      <c r="R331" s="199"/>
      <c r="S331" s="199"/>
      <c r="T331" s="200"/>
      <c r="AT331" s="194" t="s">
        <v>133</v>
      </c>
      <c r="AU331" s="194" t="s">
        <v>84</v>
      </c>
      <c r="AV331" s="12" t="s">
        <v>127</v>
      </c>
      <c r="AW331" s="12" t="s">
        <v>39</v>
      </c>
      <c r="AX331" s="12" t="s">
        <v>24</v>
      </c>
      <c r="AY331" s="194" t="s">
        <v>120</v>
      </c>
    </row>
    <row r="332" spans="2:65" s="1" customFormat="1" ht="16.5" customHeight="1">
      <c r="B332" s="167"/>
      <c r="C332" s="201" t="s">
        <v>386</v>
      </c>
      <c r="D332" s="201" t="s">
        <v>263</v>
      </c>
      <c r="E332" s="202" t="s">
        <v>387</v>
      </c>
      <c r="F332" s="203" t="s">
        <v>388</v>
      </c>
      <c r="G332" s="204" t="s">
        <v>125</v>
      </c>
      <c r="H332" s="205">
        <v>18</v>
      </c>
      <c r="I332" s="206"/>
      <c r="J332" s="207">
        <f>ROUND(I332*H332,2)</f>
        <v>0</v>
      </c>
      <c r="K332" s="203" t="s">
        <v>126</v>
      </c>
      <c r="L332" s="208"/>
      <c r="M332" s="209" t="s">
        <v>5</v>
      </c>
      <c r="N332" s="210" t="s">
        <v>46</v>
      </c>
      <c r="O332" s="40"/>
      <c r="P332" s="177">
        <f>O332*H332</f>
        <v>0</v>
      </c>
      <c r="Q332" s="177">
        <v>1.7799999999999999E-3</v>
      </c>
      <c r="R332" s="177">
        <f>Q332*H332</f>
        <v>3.2039999999999999E-2</v>
      </c>
      <c r="S332" s="177">
        <v>0</v>
      </c>
      <c r="T332" s="178">
        <f>S332*H332</f>
        <v>0</v>
      </c>
      <c r="AR332" s="22" t="s">
        <v>192</v>
      </c>
      <c r="AT332" s="22" t="s">
        <v>263</v>
      </c>
      <c r="AU332" s="22" t="s">
        <v>84</v>
      </c>
      <c r="AY332" s="22" t="s">
        <v>120</v>
      </c>
      <c r="BE332" s="179">
        <f>IF(N332="základní",J332,0)</f>
        <v>0</v>
      </c>
      <c r="BF332" s="179">
        <f>IF(N332="snížená",J332,0)</f>
        <v>0</v>
      </c>
      <c r="BG332" s="179">
        <f>IF(N332="zákl. přenesená",J332,0)</f>
        <v>0</v>
      </c>
      <c r="BH332" s="179">
        <f>IF(N332="sníž. přenesená",J332,0)</f>
        <v>0</v>
      </c>
      <c r="BI332" s="179">
        <f>IF(N332="nulová",J332,0)</f>
        <v>0</v>
      </c>
      <c r="BJ332" s="22" t="s">
        <v>24</v>
      </c>
      <c r="BK332" s="179">
        <f>ROUND(I332*H332,2)</f>
        <v>0</v>
      </c>
      <c r="BL332" s="22" t="s">
        <v>127</v>
      </c>
      <c r="BM332" s="22" t="s">
        <v>389</v>
      </c>
    </row>
    <row r="333" spans="2:65" s="1" customFormat="1" ht="13.5">
      <c r="B333" s="39"/>
      <c r="D333" s="180" t="s">
        <v>129</v>
      </c>
      <c r="F333" s="181" t="s">
        <v>388</v>
      </c>
      <c r="I333" s="182"/>
      <c r="L333" s="39"/>
      <c r="M333" s="183"/>
      <c r="N333" s="40"/>
      <c r="O333" s="40"/>
      <c r="P333" s="40"/>
      <c r="Q333" s="40"/>
      <c r="R333" s="40"/>
      <c r="S333" s="40"/>
      <c r="T333" s="68"/>
      <c r="AT333" s="22" t="s">
        <v>129</v>
      </c>
      <c r="AU333" s="22" t="s">
        <v>84</v>
      </c>
    </row>
    <row r="334" spans="2:65" s="11" customFormat="1" ht="13.5">
      <c r="B334" s="185"/>
      <c r="D334" s="180" t="s">
        <v>133</v>
      </c>
      <c r="E334" s="186" t="s">
        <v>5</v>
      </c>
      <c r="F334" s="187" t="s">
        <v>390</v>
      </c>
      <c r="H334" s="188">
        <v>18</v>
      </c>
      <c r="I334" s="189"/>
      <c r="L334" s="185"/>
      <c r="M334" s="190"/>
      <c r="N334" s="191"/>
      <c r="O334" s="191"/>
      <c r="P334" s="191"/>
      <c r="Q334" s="191"/>
      <c r="R334" s="191"/>
      <c r="S334" s="191"/>
      <c r="T334" s="192"/>
      <c r="AT334" s="186" t="s">
        <v>133</v>
      </c>
      <c r="AU334" s="186" t="s">
        <v>84</v>
      </c>
      <c r="AV334" s="11" t="s">
        <v>84</v>
      </c>
      <c r="AW334" s="11" t="s">
        <v>39</v>
      </c>
      <c r="AX334" s="11" t="s">
        <v>75</v>
      </c>
      <c r="AY334" s="186" t="s">
        <v>120</v>
      </c>
    </row>
    <row r="335" spans="2:65" s="12" customFormat="1" ht="13.5">
      <c r="B335" s="193"/>
      <c r="D335" s="180" t="s">
        <v>133</v>
      </c>
      <c r="E335" s="194" t="s">
        <v>5</v>
      </c>
      <c r="F335" s="195" t="s">
        <v>135</v>
      </c>
      <c r="H335" s="196">
        <v>18</v>
      </c>
      <c r="I335" s="197"/>
      <c r="L335" s="193"/>
      <c r="M335" s="198"/>
      <c r="N335" s="199"/>
      <c r="O335" s="199"/>
      <c r="P335" s="199"/>
      <c r="Q335" s="199"/>
      <c r="R335" s="199"/>
      <c r="S335" s="199"/>
      <c r="T335" s="200"/>
      <c r="AT335" s="194" t="s">
        <v>133</v>
      </c>
      <c r="AU335" s="194" t="s">
        <v>84</v>
      </c>
      <c r="AV335" s="12" t="s">
        <v>127</v>
      </c>
      <c r="AW335" s="12" t="s">
        <v>39</v>
      </c>
      <c r="AX335" s="12" t="s">
        <v>24</v>
      </c>
      <c r="AY335" s="194" t="s">
        <v>120</v>
      </c>
    </row>
    <row r="336" spans="2:65" s="1" customFormat="1" ht="16.5" customHeight="1">
      <c r="B336" s="167"/>
      <c r="C336" s="201" t="s">
        <v>391</v>
      </c>
      <c r="D336" s="201" t="s">
        <v>263</v>
      </c>
      <c r="E336" s="202" t="s">
        <v>392</v>
      </c>
      <c r="F336" s="203" t="s">
        <v>393</v>
      </c>
      <c r="G336" s="204" t="s">
        <v>125</v>
      </c>
      <c r="H336" s="205">
        <v>30</v>
      </c>
      <c r="I336" s="206"/>
      <c r="J336" s="207">
        <f>ROUND(I336*H336,2)</f>
        <v>0</v>
      </c>
      <c r="K336" s="203" t="s">
        <v>126</v>
      </c>
      <c r="L336" s="208"/>
      <c r="M336" s="209" t="s">
        <v>5</v>
      </c>
      <c r="N336" s="210" t="s">
        <v>46</v>
      </c>
      <c r="O336" s="40"/>
      <c r="P336" s="177">
        <f>O336*H336</f>
        <v>0</v>
      </c>
      <c r="Q336" s="177">
        <v>1.7700000000000001E-3</v>
      </c>
      <c r="R336" s="177">
        <f>Q336*H336</f>
        <v>5.3100000000000001E-2</v>
      </c>
      <c r="S336" s="177">
        <v>0</v>
      </c>
      <c r="T336" s="178">
        <f>S336*H336</f>
        <v>0</v>
      </c>
      <c r="AR336" s="22" t="s">
        <v>192</v>
      </c>
      <c r="AT336" s="22" t="s">
        <v>263</v>
      </c>
      <c r="AU336" s="22" t="s">
        <v>84</v>
      </c>
      <c r="AY336" s="22" t="s">
        <v>120</v>
      </c>
      <c r="BE336" s="179">
        <f>IF(N336="základní",J336,0)</f>
        <v>0</v>
      </c>
      <c r="BF336" s="179">
        <f>IF(N336="snížená",J336,0)</f>
        <v>0</v>
      </c>
      <c r="BG336" s="179">
        <f>IF(N336="zákl. přenesená",J336,0)</f>
        <v>0</v>
      </c>
      <c r="BH336" s="179">
        <f>IF(N336="sníž. přenesená",J336,0)</f>
        <v>0</v>
      </c>
      <c r="BI336" s="179">
        <f>IF(N336="nulová",J336,0)</f>
        <v>0</v>
      </c>
      <c r="BJ336" s="22" t="s">
        <v>24</v>
      </c>
      <c r="BK336" s="179">
        <f>ROUND(I336*H336,2)</f>
        <v>0</v>
      </c>
      <c r="BL336" s="22" t="s">
        <v>127</v>
      </c>
      <c r="BM336" s="22" t="s">
        <v>394</v>
      </c>
    </row>
    <row r="337" spans="2:65" s="1" customFormat="1" ht="13.5">
      <c r="B337" s="39"/>
      <c r="D337" s="180" t="s">
        <v>129</v>
      </c>
      <c r="F337" s="181" t="s">
        <v>393</v>
      </c>
      <c r="I337" s="182"/>
      <c r="L337" s="39"/>
      <c r="M337" s="183"/>
      <c r="N337" s="40"/>
      <c r="O337" s="40"/>
      <c r="P337" s="40"/>
      <c r="Q337" s="40"/>
      <c r="R337" s="40"/>
      <c r="S337" s="40"/>
      <c r="T337" s="68"/>
      <c r="AT337" s="22" t="s">
        <v>129</v>
      </c>
      <c r="AU337" s="22" t="s">
        <v>84</v>
      </c>
    </row>
    <row r="338" spans="2:65" s="11" customFormat="1" ht="13.5">
      <c r="B338" s="185"/>
      <c r="D338" s="180" t="s">
        <v>133</v>
      </c>
      <c r="E338" s="186" t="s">
        <v>5</v>
      </c>
      <c r="F338" s="187" t="s">
        <v>395</v>
      </c>
      <c r="H338" s="188">
        <v>30</v>
      </c>
      <c r="I338" s="189"/>
      <c r="L338" s="185"/>
      <c r="M338" s="190"/>
      <c r="N338" s="191"/>
      <c r="O338" s="191"/>
      <c r="P338" s="191"/>
      <c r="Q338" s="191"/>
      <c r="R338" s="191"/>
      <c r="S338" s="191"/>
      <c r="T338" s="192"/>
      <c r="AT338" s="186" t="s">
        <v>133</v>
      </c>
      <c r="AU338" s="186" t="s">
        <v>84</v>
      </c>
      <c r="AV338" s="11" t="s">
        <v>84</v>
      </c>
      <c r="AW338" s="11" t="s">
        <v>39</v>
      </c>
      <c r="AX338" s="11" t="s">
        <v>75</v>
      </c>
      <c r="AY338" s="186" t="s">
        <v>120</v>
      </c>
    </row>
    <row r="339" spans="2:65" s="12" customFormat="1" ht="13.5">
      <c r="B339" s="193"/>
      <c r="D339" s="180" t="s">
        <v>133</v>
      </c>
      <c r="E339" s="194" t="s">
        <v>5</v>
      </c>
      <c r="F339" s="195" t="s">
        <v>135</v>
      </c>
      <c r="H339" s="196">
        <v>30</v>
      </c>
      <c r="I339" s="197"/>
      <c r="L339" s="193"/>
      <c r="M339" s="198"/>
      <c r="N339" s="199"/>
      <c r="O339" s="199"/>
      <c r="P339" s="199"/>
      <c r="Q339" s="199"/>
      <c r="R339" s="199"/>
      <c r="S339" s="199"/>
      <c r="T339" s="200"/>
      <c r="AT339" s="194" t="s">
        <v>133</v>
      </c>
      <c r="AU339" s="194" t="s">
        <v>84</v>
      </c>
      <c r="AV339" s="12" t="s">
        <v>127</v>
      </c>
      <c r="AW339" s="12" t="s">
        <v>39</v>
      </c>
      <c r="AX339" s="12" t="s">
        <v>24</v>
      </c>
      <c r="AY339" s="194" t="s">
        <v>120</v>
      </c>
    </row>
    <row r="340" spans="2:65" s="1" customFormat="1" ht="16.5" customHeight="1">
      <c r="B340" s="167"/>
      <c r="C340" s="201" t="s">
        <v>396</v>
      </c>
      <c r="D340" s="201" t="s">
        <v>263</v>
      </c>
      <c r="E340" s="202" t="s">
        <v>397</v>
      </c>
      <c r="F340" s="203" t="s">
        <v>398</v>
      </c>
      <c r="G340" s="204" t="s">
        <v>125</v>
      </c>
      <c r="H340" s="205">
        <v>1.5</v>
      </c>
      <c r="I340" s="206"/>
      <c r="J340" s="207">
        <f>ROUND(I340*H340,2)</f>
        <v>0</v>
      </c>
      <c r="K340" s="203" t="s">
        <v>126</v>
      </c>
      <c r="L340" s="208"/>
      <c r="M340" s="209" t="s">
        <v>5</v>
      </c>
      <c r="N340" s="210" t="s">
        <v>46</v>
      </c>
      <c r="O340" s="40"/>
      <c r="P340" s="177">
        <f>O340*H340</f>
        <v>0</v>
      </c>
      <c r="Q340" s="177">
        <v>3.2000000000000002E-3</v>
      </c>
      <c r="R340" s="177">
        <f>Q340*H340</f>
        <v>4.8000000000000004E-3</v>
      </c>
      <c r="S340" s="177">
        <v>0</v>
      </c>
      <c r="T340" s="178">
        <f>S340*H340</f>
        <v>0</v>
      </c>
      <c r="AR340" s="22" t="s">
        <v>192</v>
      </c>
      <c r="AT340" s="22" t="s">
        <v>263</v>
      </c>
      <c r="AU340" s="22" t="s">
        <v>84</v>
      </c>
      <c r="AY340" s="22" t="s">
        <v>120</v>
      </c>
      <c r="BE340" s="179">
        <f>IF(N340="základní",J340,0)</f>
        <v>0</v>
      </c>
      <c r="BF340" s="179">
        <f>IF(N340="snížená",J340,0)</f>
        <v>0</v>
      </c>
      <c r="BG340" s="179">
        <f>IF(N340="zákl. přenesená",J340,0)</f>
        <v>0</v>
      </c>
      <c r="BH340" s="179">
        <f>IF(N340="sníž. přenesená",J340,0)</f>
        <v>0</v>
      </c>
      <c r="BI340" s="179">
        <f>IF(N340="nulová",J340,0)</f>
        <v>0</v>
      </c>
      <c r="BJ340" s="22" t="s">
        <v>24</v>
      </c>
      <c r="BK340" s="179">
        <f>ROUND(I340*H340,2)</f>
        <v>0</v>
      </c>
      <c r="BL340" s="22" t="s">
        <v>127</v>
      </c>
      <c r="BM340" s="22" t="s">
        <v>399</v>
      </c>
    </row>
    <row r="341" spans="2:65" s="1" customFormat="1" ht="13.5">
      <c r="B341" s="39"/>
      <c r="D341" s="180" t="s">
        <v>129</v>
      </c>
      <c r="F341" s="181" t="s">
        <v>398</v>
      </c>
      <c r="I341" s="182"/>
      <c r="L341" s="39"/>
      <c r="M341" s="183"/>
      <c r="N341" s="40"/>
      <c r="O341" s="40"/>
      <c r="P341" s="40"/>
      <c r="Q341" s="40"/>
      <c r="R341" s="40"/>
      <c r="S341" s="40"/>
      <c r="T341" s="68"/>
      <c r="AT341" s="22" t="s">
        <v>129</v>
      </c>
      <c r="AU341" s="22" t="s">
        <v>84</v>
      </c>
    </row>
    <row r="342" spans="2:65" s="11" customFormat="1" ht="13.5">
      <c r="B342" s="185"/>
      <c r="D342" s="180" t="s">
        <v>133</v>
      </c>
      <c r="E342" s="186" t="s">
        <v>5</v>
      </c>
      <c r="F342" s="187" t="s">
        <v>400</v>
      </c>
      <c r="H342" s="188">
        <v>1.5</v>
      </c>
      <c r="I342" s="189"/>
      <c r="L342" s="185"/>
      <c r="M342" s="190"/>
      <c r="N342" s="191"/>
      <c r="O342" s="191"/>
      <c r="P342" s="191"/>
      <c r="Q342" s="191"/>
      <c r="R342" s="191"/>
      <c r="S342" s="191"/>
      <c r="T342" s="192"/>
      <c r="AT342" s="186" t="s">
        <v>133</v>
      </c>
      <c r="AU342" s="186" t="s">
        <v>84</v>
      </c>
      <c r="AV342" s="11" t="s">
        <v>84</v>
      </c>
      <c r="AW342" s="11" t="s">
        <v>39</v>
      </c>
      <c r="AX342" s="11" t="s">
        <v>75</v>
      </c>
      <c r="AY342" s="186" t="s">
        <v>120</v>
      </c>
    </row>
    <row r="343" spans="2:65" s="12" customFormat="1" ht="13.5">
      <c r="B343" s="193"/>
      <c r="D343" s="180" t="s">
        <v>133</v>
      </c>
      <c r="E343" s="194" t="s">
        <v>5</v>
      </c>
      <c r="F343" s="195" t="s">
        <v>135</v>
      </c>
      <c r="H343" s="196">
        <v>1.5</v>
      </c>
      <c r="I343" s="197"/>
      <c r="L343" s="193"/>
      <c r="M343" s="198"/>
      <c r="N343" s="199"/>
      <c r="O343" s="199"/>
      <c r="P343" s="199"/>
      <c r="Q343" s="199"/>
      <c r="R343" s="199"/>
      <c r="S343" s="199"/>
      <c r="T343" s="200"/>
      <c r="AT343" s="194" t="s">
        <v>133</v>
      </c>
      <c r="AU343" s="194" t="s">
        <v>84</v>
      </c>
      <c r="AV343" s="12" t="s">
        <v>127</v>
      </c>
      <c r="AW343" s="12" t="s">
        <v>39</v>
      </c>
      <c r="AX343" s="12" t="s">
        <v>24</v>
      </c>
      <c r="AY343" s="194" t="s">
        <v>120</v>
      </c>
    </row>
    <row r="344" spans="2:65" s="1" customFormat="1" ht="16.5" customHeight="1">
      <c r="B344" s="167"/>
      <c r="C344" s="201" t="s">
        <v>401</v>
      </c>
      <c r="D344" s="201" t="s">
        <v>263</v>
      </c>
      <c r="E344" s="202" t="s">
        <v>402</v>
      </c>
      <c r="F344" s="203" t="s">
        <v>403</v>
      </c>
      <c r="G344" s="204" t="s">
        <v>125</v>
      </c>
      <c r="H344" s="205">
        <v>2</v>
      </c>
      <c r="I344" s="206"/>
      <c r="J344" s="207">
        <f>ROUND(I344*H344,2)</f>
        <v>0</v>
      </c>
      <c r="K344" s="203" t="s">
        <v>126</v>
      </c>
      <c r="L344" s="208"/>
      <c r="M344" s="209" t="s">
        <v>5</v>
      </c>
      <c r="N344" s="210" t="s">
        <v>46</v>
      </c>
      <c r="O344" s="40"/>
      <c r="P344" s="177">
        <f>O344*H344</f>
        <v>0</v>
      </c>
      <c r="Q344" s="177">
        <v>2.6700000000000001E-3</v>
      </c>
      <c r="R344" s="177">
        <f>Q344*H344</f>
        <v>5.3400000000000001E-3</v>
      </c>
      <c r="S344" s="177">
        <v>0</v>
      </c>
      <c r="T344" s="178">
        <f>S344*H344</f>
        <v>0</v>
      </c>
      <c r="AR344" s="22" t="s">
        <v>192</v>
      </c>
      <c r="AT344" s="22" t="s">
        <v>263</v>
      </c>
      <c r="AU344" s="22" t="s">
        <v>84</v>
      </c>
      <c r="AY344" s="22" t="s">
        <v>120</v>
      </c>
      <c r="BE344" s="179">
        <f>IF(N344="základní",J344,0)</f>
        <v>0</v>
      </c>
      <c r="BF344" s="179">
        <f>IF(N344="snížená",J344,0)</f>
        <v>0</v>
      </c>
      <c r="BG344" s="179">
        <f>IF(N344="zákl. přenesená",J344,0)</f>
        <v>0</v>
      </c>
      <c r="BH344" s="179">
        <f>IF(N344="sníž. přenesená",J344,0)</f>
        <v>0</v>
      </c>
      <c r="BI344" s="179">
        <f>IF(N344="nulová",J344,0)</f>
        <v>0</v>
      </c>
      <c r="BJ344" s="22" t="s">
        <v>24</v>
      </c>
      <c r="BK344" s="179">
        <f>ROUND(I344*H344,2)</f>
        <v>0</v>
      </c>
      <c r="BL344" s="22" t="s">
        <v>127</v>
      </c>
      <c r="BM344" s="22" t="s">
        <v>404</v>
      </c>
    </row>
    <row r="345" spans="2:65" s="1" customFormat="1" ht="13.5">
      <c r="B345" s="39"/>
      <c r="D345" s="180" t="s">
        <v>129</v>
      </c>
      <c r="F345" s="181" t="s">
        <v>403</v>
      </c>
      <c r="I345" s="182"/>
      <c r="L345" s="39"/>
      <c r="M345" s="183"/>
      <c r="N345" s="40"/>
      <c r="O345" s="40"/>
      <c r="P345" s="40"/>
      <c r="Q345" s="40"/>
      <c r="R345" s="40"/>
      <c r="S345" s="40"/>
      <c r="T345" s="68"/>
      <c r="AT345" s="22" t="s">
        <v>129</v>
      </c>
      <c r="AU345" s="22" t="s">
        <v>84</v>
      </c>
    </row>
    <row r="346" spans="2:65" s="11" customFormat="1" ht="13.5">
      <c r="B346" s="185"/>
      <c r="D346" s="180" t="s">
        <v>133</v>
      </c>
      <c r="E346" s="186" t="s">
        <v>5</v>
      </c>
      <c r="F346" s="187" t="s">
        <v>342</v>
      </c>
      <c r="H346" s="188">
        <v>2</v>
      </c>
      <c r="I346" s="189"/>
      <c r="L346" s="185"/>
      <c r="M346" s="190"/>
      <c r="N346" s="191"/>
      <c r="O346" s="191"/>
      <c r="P346" s="191"/>
      <c r="Q346" s="191"/>
      <c r="R346" s="191"/>
      <c r="S346" s="191"/>
      <c r="T346" s="192"/>
      <c r="AT346" s="186" t="s">
        <v>133</v>
      </c>
      <c r="AU346" s="186" t="s">
        <v>84</v>
      </c>
      <c r="AV346" s="11" t="s">
        <v>84</v>
      </c>
      <c r="AW346" s="11" t="s">
        <v>39</v>
      </c>
      <c r="AX346" s="11" t="s">
        <v>75</v>
      </c>
      <c r="AY346" s="186" t="s">
        <v>120</v>
      </c>
    </row>
    <row r="347" spans="2:65" s="12" customFormat="1" ht="13.5">
      <c r="B347" s="193"/>
      <c r="D347" s="180" t="s">
        <v>133</v>
      </c>
      <c r="E347" s="194" t="s">
        <v>5</v>
      </c>
      <c r="F347" s="195" t="s">
        <v>135</v>
      </c>
      <c r="H347" s="196">
        <v>2</v>
      </c>
      <c r="I347" s="197"/>
      <c r="L347" s="193"/>
      <c r="M347" s="198"/>
      <c r="N347" s="199"/>
      <c r="O347" s="199"/>
      <c r="P347" s="199"/>
      <c r="Q347" s="199"/>
      <c r="R347" s="199"/>
      <c r="S347" s="199"/>
      <c r="T347" s="200"/>
      <c r="AT347" s="194" t="s">
        <v>133</v>
      </c>
      <c r="AU347" s="194" t="s">
        <v>84</v>
      </c>
      <c r="AV347" s="12" t="s">
        <v>127</v>
      </c>
      <c r="AW347" s="12" t="s">
        <v>39</v>
      </c>
      <c r="AX347" s="12" t="s">
        <v>24</v>
      </c>
      <c r="AY347" s="194" t="s">
        <v>120</v>
      </c>
    </row>
    <row r="348" spans="2:65" s="1" customFormat="1" ht="16.5" customHeight="1">
      <c r="B348" s="167"/>
      <c r="C348" s="201" t="s">
        <v>405</v>
      </c>
      <c r="D348" s="201" t="s">
        <v>263</v>
      </c>
      <c r="E348" s="202" t="s">
        <v>406</v>
      </c>
      <c r="F348" s="203" t="s">
        <v>407</v>
      </c>
      <c r="G348" s="204" t="s">
        <v>125</v>
      </c>
      <c r="H348" s="205">
        <v>6</v>
      </c>
      <c r="I348" s="206"/>
      <c r="J348" s="207">
        <f>ROUND(I348*H348,2)</f>
        <v>0</v>
      </c>
      <c r="K348" s="203" t="s">
        <v>126</v>
      </c>
      <c r="L348" s="208"/>
      <c r="M348" s="209" t="s">
        <v>5</v>
      </c>
      <c r="N348" s="210" t="s">
        <v>46</v>
      </c>
      <c r="O348" s="40"/>
      <c r="P348" s="177">
        <f>O348*H348</f>
        <v>0</v>
      </c>
      <c r="Q348" s="177">
        <v>2.6700000000000001E-3</v>
      </c>
      <c r="R348" s="177">
        <f>Q348*H348</f>
        <v>1.602E-2</v>
      </c>
      <c r="S348" s="177">
        <v>0</v>
      </c>
      <c r="T348" s="178">
        <f>S348*H348</f>
        <v>0</v>
      </c>
      <c r="AR348" s="22" t="s">
        <v>192</v>
      </c>
      <c r="AT348" s="22" t="s">
        <v>263</v>
      </c>
      <c r="AU348" s="22" t="s">
        <v>84</v>
      </c>
      <c r="AY348" s="22" t="s">
        <v>120</v>
      </c>
      <c r="BE348" s="179">
        <f>IF(N348="základní",J348,0)</f>
        <v>0</v>
      </c>
      <c r="BF348" s="179">
        <f>IF(N348="snížená",J348,0)</f>
        <v>0</v>
      </c>
      <c r="BG348" s="179">
        <f>IF(N348="zákl. přenesená",J348,0)</f>
        <v>0</v>
      </c>
      <c r="BH348" s="179">
        <f>IF(N348="sníž. přenesená",J348,0)</f>
        <v>0</v>
      </c>
      <c r="BI348" s="179">
        <f>IF(N348="nulová",J348,0)</f>
        <v>0</v>
      </c>
      <c r="BJ348" s="22" t="s">
        <v>24</v>
      </c>
      <c r="BK348" s="179">
        <f>ROUND(I348*H348,2)</f>
        <v>0</v>
      </c>
      <c r="BL348" s="22" t="s">
        <v>127</v>
      </c>
      <c r="BM348" s="22" t="s">
        <v>408</v>
      </c>
    </row>
    <row r="349" spans="2:65" s="1" customFormat="1" ht="13.5">
      <c r="B349" s="39"/>
      <c r="D349" s="180" t="s">
        <v>129</v>
      </c>
      <c r="F349" s="181" t="s">
        <v>407</v>
      </c>
      <c r="I349" s="182"/>
      <c r="L349" s="39"/>
      <c r="M349" s="183"/>
      <c r="N349" s="40"/>
      <c r="O349" s="40"/>
      <c r="P349" s="40"/>
      <c r="Q349" s="40"/>
      <c r="R349" s="40"/>
      <c r="S349" s="40"/>
      <c r="T349" s="68"/>
      <c r="AT349" s="22" t="s">
        <v>129</v>
      </c>
      <c r="AU349" s="22" t="s">
        <v>84</v>
      </c>
    </row>
    <row r="350" spans="2:65" s="11" customFormat="1" ht="13.5">
      <c r="B350" s="185"/>
      <c r="D350" s="180" t="s">
        <v>133</v>
      </c>
      <c r="E350" s="186" t="s">
        <v>5</v>
      </c>
      <c r="F350" s="187" t="s">
        <v>409</v>
      </c>
      <c r="H350" s="188">
        <v>6</v>
      </c>
      <c r="I350" s="189"/>
      <c r="L350" s="185"/>
      <c r="M350" s="190"/>
      <c r="N350" s="191"/>
      <c r="O350" s="191"/>
      <c r="P350" s="191"/>
      <c r="Q350" s="191"/>
      <c r="R350" s="191"/>
      <c r="S350" s="191"/>
      <c r="T350" s="192"/>
      <c r="AT350" s="186" t="s">
        <v>133</v>
      </c>
      <c r="AU350" s="186" t="s">
        <v>84</v>
      </c>
      <c r="AV350" s="11" t="s">
        <v>84</v>
      </c>
      <c r="AW350" s="11" t="s">
        <v>39</v>
      </c>
      <c r="AX350" s="11" t="s">
        <v>75</v>
      </c>
      <c r="AY350" s="186" t="s">
        <v>120</v>
      </c>
    </row>
    <row r="351" spans="2:65" s="12" customFormat="1" ht="13.5">
      <c r="B351" s="193"/>
      <c r="D351" s="180" t="s">
        <v>133</v>
      </c>
      <c r="E351" s="194" t="s">
        <v>5</v>
      </c>
      <c r="F351" s="195" t="s">
        <v>135</v>
      </c>
      <c r="H351" s="196">
        <v>6</v>
      </c>
      <c r="I351" s="197"/>
      <c r="L351" s="193"/>
      <c r="M351" s="198"/>
      <c r="N351" s="199"/>
      <c r="O351" s="199"/>
      <c r="P351" s="199"/>
      <c r="Q351" s="199"/>
      <c r="R351" s="199"/>
      <c r="S351" s="199"/>
      <c r="T351" s="200"/>
      <c r="AT351" s="194" t="s">
        <v>133</v>
      </c>
      <c r="AU351" s="194" t="s">
        <v>84</v>
      </c>
      <c r="AV351" s="12" t="s">
        <v>127</v>
      </c>
      <c r="AW351" s="12" t="s">
        <v>39</v>
      </c>
      <c r="AX351" s="12" t="s">
        <v>24</v>
      </c>
      <c r="AY351" s="194" t="s">
        <v>120</v>
      </c>
    </row>
    <row r="352" spans="2:65" s="1" customFormat="1" ht="16.5" customHeight="1">
      <c r="B352" s="167"/>
      <c r="C352" s="201" t="s">
        <v>410</v>
      </c>
      <c r="D352" s="201" t="s">
        <v>263</v>
      </c>
      <c r="E352" s="202" t="s">
        <v>411</v>
      </c>
      <c r="F352" s="203" t="s">
        <v>412</v>
      </c>
      <c r="G352" s="204" t="s">
        <v>125</v>
      </c>
      <c r="H352" s="205">
        <v>15</v>
      </c>
      <c r="I352" s="206"/>
      <c r="J352" s="207">
        <f>ROUND(I352*H352,2)</f>
        <v>0</v>
      </c>
      <c r="K352" s="203" t="s">
        <v>126</v>
      </c>
      <c r="L352" s="208"/>
      <c r="M352" s="209" t="s">
        <v>5</v>
      </c>
      <c r="N352" s="210" t="s">
        <v>46</v>
      </c>
      <c r="O352" s="40"/>
      <c r="P352" s="177">
        <f>O352*H352</f>
        <v>0</v>
      </c>
      <c r="Q352" s="177">
        <v>2.6700000000000001E-3</v>
      </c>
      <c r="R352" s="177">
        <f>Q352*H352</f>
        <v>4.0050000000000002E-2</v>
      </c>
      <c r="S352" s="177">
        <v>0</v>
      </c>
      <c r="T352" s="178">
        <f>S352*H352</f>
        <v>0</v>
      </c>
      <c r="AR352" s="22" t="s">
        <v>192</v>
      </c>
      <c r="AT352" s="22" t="s">
        <v>263</v>
      </c>
      <c r="AU352" s="22" t="s">
        <v>84</v>
      </c>
      <c r="AY352" s="22" t="s">
        <v>120</v>
      </c>
      <c r="BE352" s="179">
        <f>IF(N352="základní",J352,0)</f>
        <v>0</v>
      </c>
      <c r="BF352" s="179">
        <f>IF(N352="snížená",J352,0)</f>
        <v>0</v>
      </c>
      <c r="BG352" s="179">
        <f>IF(N352="zákl. přenesená",J352,0)</f>
        <v>0</v>
      </c>
      <c r="BH352" s="179">
        <f>IF(N352="sníž. přenesená",J352,0)</f>
        <v>0</v>
      </c>
      <c r="BI352" s="179">
        <f>IF(N352="nulová",J352,0)</f>
        <v>0</v>
      </c>
      <c r="BJ352" s="22" t="s">
        <v>24</v>
      </c>
      <c r="BK352" s="179">
        <f>ROUND(I352*H352,2)</f>
        <v>0</v>
      </c>
      <c r="BL352" s="22" t="s">
        <v>127</v>
      </c>
      <c r="BM352" s="22" t="s">
        <v>413</v>
      </c>
    </row>
    <row r="353" spans="2:65" s="1" customFormat="1" ht="13.5">
      <c r="B353" s="39"/>
      <c r="D353" s="180" t="s">
        <v>129</v>
      </c>
      <c r="F353" s="181" t="s">
        <v>412</v>
      </c>
      <c r="I353" s="182"/>
      <c r="L353" s="39"/>
      <c r="M353" s="183"/>
      <c r="N353" s="40"/>
      <c r="O353" s="40"/>
      <c r="P353" s="40"/>
      <c r="Q353" s="40"/>
      <c r="R353" s="40"/>
      <c r="S353" s="40"/>
      <c r="T353" s="68"/>
      <c r="AT353" s="22" t="s">
        <v>129</v>
      </c>
      <c r="AU353" s="22" t="s">
        <v>84</v>
      </c>
    </row>
    <row r="354" spans="2:65" s="11" customFormat="1" ht="13.5">
      <c r="B354" s="185"/>
      <c r="D354" s="180" t="s">
        <v>133</v>
      </c>
      <c r="E354" s="186" t="s">
        <v>5</v>
      </c>
      <c r="F354" s="187" t="s">
        <v>414</v>
      </c>
      <c r="H354" s="188">
        <v>15</v>
      </c>
      <c r="I354" s="189"/>
      <c r="L354" s="185"/>
      <c r="M354" s="190"/>
      <c r="N354" s="191"/>
      <c r="O354" s="191"/>
      <c r="P354" s="191"/>
      <c r="Q354" s="191"/>
      <c r="R354" s="191"/>
      <c r="S354" s="191"/>
      <c r="T354" s="192"/>
      <c r="AT354" s="186" t="s">
        <v>133</v>
      </c>
      <c r="AU354" s="186" t="s">
        <v>84</v>
      </c>
      <c r="AV354" s="11" t="s">
        <v>84</v>
      </c>
      <c r="AW354" s="11" t="s">
        <v>39</v>
      </c>
      <c r="AX354" s="11" t="s">
        <v>75</v>
      </c>
      <c r="AY354" s="186" t="s">
        <v>120</v>
      </c>
    </row>
    <row r="355" spans="2:65" s="12" customFormat="1" ht="13.5">
      <c r="B355" s="193"/>
      <c r="D355" s="180" t="s">
        <v>133</v>
      </c>
      <c r="E355" s="194" t="s">
        <v>5</v>
      </c>
      <c r="F355" s="195" t="s">
        <v>135</v>
      </c>
      <c r="H355" s="196">
        <v>15</v>
      </c>
      <c r="I355" s="197"/>
      <c r="L355" s="193"/>
      <c r="M355" s="198"/>
      <c r="N355" s="199"/>
      <c r="O355" s="199"/>
      <c r="P355" s="199"/>
      <c r="Q355" s="199"/>
      <c r="R355" s="199"/>
      <c r="S355" s="199"/>
      <c r="T355" s="200"/>
      <c r="AT355" s="194" t="s">
        <v>133</v>
      </c>
      <c r="AU355" s="194" t="s">
        <v>84</v>
      </c>
      <c r="AV355" s="12" t="s">
        <v>127</v>
      </c>
      <c r="AW355" s="12" t="s">
        <v>39</v>
      </c>
      <c r="AX355" s="12" t="s">
        <v>24</v>
      </c>
      <c r="AY355" s="194" t="s">
        <v>120</v>
      </c>
    </row>
    <row r="356" spans="2:65" s="1" customFormat="1" ht="16.5" customHeight="1">
      <c r="B356" s="167"/>
      <c r="C356" s="168" t="s">
        <v>415</v>
      </c>
      <c r="D356" s="168" t="s">
        <v>122</v>
      </c>
      <c r="E356" s="169" t="s">
        <v>416</v>
      </c>
      <c r="F356" s="170" t="s">
        <v>417</v>
      </c>
      <c r="G356" s="171" t="s">
        <v>338</v>
      </c>
      <c r="H356" s="172">
        <v>5</v>
      </c>
      <c r="I356" s="173"/>
      <c r="J356" s="174">
        <f>ROUND(I356*H356,2)</f>
        <v>0</v>
      </c>
      <c r="K356" s="170" t="s">
        <v>126</v>
      </c>
      <c r="L356" s="39"/>
      <c r="M356" s="175" t="s">
        <v>5</v>
      </c>
      <c r="N356" s="176" t="s">
        <v>46</v>
      </c>
      <c r="O356" s="40"/>
      <c r="P356" s="177">
        <f>O356*H356</f>
        <v>0</v>
      </c>
      <c r="Q356" s="177">
        <v>0</v>
      </c>
      <c r="R356" s="177">
        <f>Q356*H356</f>
        <v>0</v>
      </c>
      <c r="S356" s="177">
        <v>0</v>
      </c>
      <c r="T356" s="178">
        <f>S356*H356</f>
        <v>0</v>
      </c>
      <c r="AR356" s="22" t="s">
        <v>127</v>
      </c>
      <c r="AT356" s="22" t="s">
        <v>122</v>
      </c>
      <c r="AU356" s="22" t="s">
        <v>84</v>
      </c>
      <c r="AY356" s="22" t="s">
        <v>120</v>
      </c>
      <c r="BE356" s="179">
        <f>IF(N356="základní",J356,0)</f>
        <v>0</v>
      </c>
      <c r="BF356" s="179">
        <f>IF(N356="snížená",J356,0)</f>
        <v>0</v>
      </c>
      <c r="BG356" s="179">
        <f>IF(N356="zákl. přenesená",J356,0)</f>
        <v>0</v>
      </c>
      <c r="BH356" s="179">
        <f>IF(N356="sníž. přenesená",J356,0)</f>
        <v>0</v>
      </c>
      <c r="BI356" s="179">
        <f>IF(N356="nulová",J356,0)</f>
        <v>0</v>
      </c>
      <c r="BJ356" s="22" t="s">
        <v>24</v>
      </c>
      <c r="BK356" s="179">
        <f>ROUND(I356*H356,2)</f>
        <v>0</v>
      </c>
      <c r="BL356" s="22" t="s">
        <v>127</v>
      </c>
      <c r="BM356" s="22" t="s">
        <v>418</v>
      </c>
    </row>
    <row r="357" spans="2:65" s="1" customFormat="1" ht="27">
      <c r="B357" s="39"/>
      <c r="D357" s="180" t="s">
        <v>129</v>
      </c>
      <c r="F357" s="181" t="s">
        <v>419</v>
      </c>
      <c r="I357" s="182"/>
      <c r="L357" s="39"/>
      <c r="M357" s="183"/>
      <c r="N357" s="40"/>
      <c r="O357" s="40"/>
      <c r="P357" s="40"/>
      <c r="Q357" s="40"/>
      <c r="R357" s="40"/>
      <c r="S357" s="40"/>
      <c r="T357" s="68"/>
      <c r="AT357" s="22" t="s">
        <v>129</v>
      </c>
      <c r="AU357" s="22" t="s">
        <v>84</v>
      </c>
    </row>
    <row r="358" spans="2:65" s="1" customFormat="1" ht="27">
      <c r="B358" s="39"/>
      <c r="D358" s="180" t="s">
        <v>131</v>
      </c>
      <c r="F358" s="184" t="s">
        <v>420</v>
      </c>
      <c r="I358" s="182"/>
      <c r="L358" s="39"/>
      <c r="M358" s="183"/>
      <c r="N358" s="40"/>
      <c r="O358" s="40"/>
      <c r="P358" s="40"/>
      <c r="Q358" s="40"/>
      <c r="R358" s="40"/>
      <c r="S358" s="40"/>
      <c r="T358" s="68"/>
      <c r="AT358" s="22" t="s">
        <v>131</v>
      </c>
      <c r="AU358" s="22" t="s">
        <v>84</v>
      </c>
    </row>
    <row r="359" spans="2:65" s="11" customFormat="1" ht="13.5">
      <c r="B359" s="185"/>
      <c r="D359" s="180" t="s">
        <v>133</v>
      </c>
      <c r="E359" s="186" t="s">
        <v>5</v>
      </c>
      <c r="F359" s="187" t="s">
        <v>370</v>
      </c>
      <c r="H359" s="188">
        <v>5</v>
      </c>
      <c r="I359" s="189"/>
      <c r="L359" s="185"/>
      <c r="M359" s="190"/>
      <c r="N359" s="191"/>
      <c r="O359" s="191"/>
      <c r="P359" s="191"/>
      <c r="Q359" s="191"/>
      <c r="R359" s="191"/>
      <c r="S359" s="191"/>
      <c r="T359" s="192"/>
      <c r="AT359" s="186" t="s">
        <v>133</v>
      </c>
      <c r="AU359" s="186" t="s">
        <v>84</v>
      </c>
      <c r="AV359" s="11" t="s">
        <v>84</v>
      </c>
      <c r="AW359" s="11" t="s">
        <v>39</v>
      </c>
      <c r="AX359" s="11" t="s">
        <v>75</v>
      </c>
      <c r="AY359" s="186" t="s">
        <v>120</v>
      </c>
    </row>
    <row r="360" spans="2:65" s="12" customFormat="1" ht="13.5">
      <c r="B360" s="193"/>
      <c r="D360" s="180" t="s">
        <v>133</v>
      </c>
      <c r="E360" s="194" t="s">
        <v>5</v>
      </c>
      <c r="F360" s="195" t="s">
        <v>135</v>
      </c>
      <c r="H360" s="196">
        <v>5</v>
      </c>
      <c r="I360" s="197"/>
      <c r="L360" s="193"/>
      <c r="M360" s="198"/>
      <c r="N360" s="199"/>
      <c r="O360" s="199"/>
      <c r="P360" s="199"/>
      <c r="Q360" s="199"/>
      <c r="R360" s="199"/>
      <c r="S360" s="199"/>
      <c r="T360" s="200"/>
      <c r="AT360" s="194" t="s">
        <v>133</v>
      </c>
      <c r="AU360" s="194" t="s">
        <v>84</v>
      </c>
      <c r="AV360" s="12" t="s">
        <v>127</v>
      </c>
      <c r="AW360" s="12" t="s">
        <v>39</v>
      </c>
      <c r="AX360" s="12" t="s">
        <v>24</v>
      </c>
      <c r="AY360" s="194" t="s">
        <v>120</v>
      </c>
    </row>
    <row r="361" spans="2:65" s="1" customFormat="1" ht="16.5" customHeight="1">
      <c r="B361" s="167"/>
      <c r="C361" s="201" t="s">
        <v>421</v>
      </c>
      <c r="D361" s="201" t="s">
        <v>263</v>
      </c>
      <c r="E361" s="202" t="s">
        <v>422</v>
      </c>
      <c r="F361" s="203" t="s">
        <v>423</v>
      </c>
      <c r="G361" s="204" t="s">
        <v>338</v>
      </c>
      <c r="H361" s="205">
        <v>5</v>
      </c>
      <c r="I361" s="206"/>
      <c r="J361" s="207">
        <f>ROUND(I361*H361,2)</f>
        <v>0</v>
      </c>
      <c r="K361" s="203" t="s">
        <v>126</v>
      </c>
      <c r="L361" s="208"/>
      <c r="M361" s="209" t="s">
        <v>5</v>
      </c>
      <c r="N361" s="210" t="s">
        <v>46</v>
      </c>
      <c r="O361" s="40"/>
      <c r="P361" s="177">
        <f>O361*H361</f>
        <v>0</v>
      </c>
      <c r="Q361" s="177">
        <v>7.1999999999999998E-3</v>
      </c>
      <c r="R361" s="177">
        <f>Q361*H361</f>
        <v>3.5999999999999997E-2</v>
      </c>
      <c r="S361" s="177">
        <v>0</v>
      </c>
      <c r="T361" s="178">
        <f>S361*H361</f>
        <v>0</v>
      </c>
      <c r="AR361" s="22" t="s">
        <v>192</v>
      </c>
      <c r="AT361" s="22" t="s">
        <v>263</v>
      </c>
      <c r="AU361" s="22" t="s">
        <v>84</v>
      </c>
      <c r="AY361" s="22" t="s">
        <v>120</v>
      </c>
      <c r="BE361" s="179">
        <f>IF(N361="základní",J361,0)</f>
        <v>0</v>
      </c>
      <c r="BF361" s="179">
        <f>IF(N361="snížená",J361,0)</f>
        <v>0</v>
      </c>
      <c r="BG361" s="179">
        <f>IF(N361="zákl. přenesená",J361,0)</f>
        <v>0</v>
      </c>
      <c r="BH361" s="179">
        <f>IF(N361="sníž. přenesená",J361,0)</f>
        <v>0</v>
      </c>
      <c r="BI361" s="179">
        <f>IF(N361="nulová",J361,0)</f>
        <v>0</v>
      </c>
      <c r="BJ361" s="22" t="s">
        <v>24</v>
      </c>
      <c r="BK361" s="179">
        <f>ROUND(I361*H361,2)</f>
        <v>0</v>
      </c>
      <c r="BL361" s="22" t="s">
        <v>127</v>
      </c>
      <c r="BM361" s="22" t="s">
        <v>424</v>
      </c>
    </row>
    <row r="362" spans="2:65" s="1" customFormat="1" ht="27">
      <c r="B362" s="39"/>
      <c r="D362" s="180" t="s">
        <v>129</v>
      </c>
      <c r="F362" s="181" t="s">
        <v>425</v>
      </c>
      <c r="I362" s="182"/>
      <c r="L362" s="39"/>
      <c r="M362" s="183"/>
      <c r="N362" s="40"/>
      <c r="O362" s="40"/>
      <c r="P362" s="40"/>
      <c r="Q362" s="40"/>
      <c r="R362" s="40"/>
      <c r="S362" s="40"/>
      <c r="T362" s="68"/>
      <c r="AT362" s="22" t="s">
        <v>129</v>
      </c>
      <c r="AU362" s="22" t="s">
        <v>84</v>
      </c>
    </row>
    <row r="363" spans="2:65" s="1" customFormat="1" ht="54">
      <c r="B363" s="39"/>
      <c r="D363" s="180" t="s">
        <v>426</v>
      </c>
      <c r="F363" s="184" t="s">
        <v>427</v>
      </c>
      <c r="I363" s="182"/>
      <c r="L363" s="39"/>
      <c r="M363" s="183"/>
      <c r="N363" s="40"/>
      <c r="O363" s="40"/>
      <c r="P363" s="40"/>
      <c r="Q363" s="40"/>
      <c r="R363" s="40"/>
      <c r="S363" s="40"/>
      <c r="T363" s="68"/>
      <c r="AT363" s="22" t="s">
        <v>426</v>
      </c>
      <c r="AU363" s="22" t="s">
        <v>84</v>
      </c>
    </row>
    <row r="364" spans="2:65" s="11" customFormat="1" ht="13.5">
      <c r="B364" s="185"/>
      <c r="D364" s="180" t="s">
        <v>133</v>
      </c>
      <c r="E364" s="186" t="s">
        <v>5</v>
      </c>
      <c r="F364" s="187" t="s">
        <v>370</v>
      </c>
      <c r="H364" s="188">
        <v>5</v>
      </c>
      <c r="I364" s="189"/>
      <c r="L364" s="185"/>
      <c r="M364" s="190"/>
      <c r="N364" s="191"/>
      <c r="O364" s="191"/>
      <c r="P364" s="191"/>
      <c r="Q364" s="191"/>
      <c r="R364" s="191"/>
      <c r="S364" s="191"/>
      <c r="T364" s="192"/>
      <c r="AT364" s="186" t="s">
        <v>133</v>
      </c>
      <c r="AU364" s="186" t="s">
        <v>84</v>
      </c>
      <c r="AV364" s="11" t="s">
        <v>84</v>
      </c>
      <c r="AW364" s="11" t="s">
        <v>39</v>
      </c>
      <c r="AX364" s="11" t="s">
        <v>75</v>
      </c>
      <c r="AY364" s="186" t="s">
        <v>120</v>
      </c>
    </row>
    <row r="365" spans="2:65" s="12" customFormat="1" ht="13.5">
      <c r="B365" s="193"/>
      <c r="D365" s="180" t="s">
        <v>133</v>
      </c>
      <c r="E365" s="194" t="s">
        <v>5</v>
      </c>
      <c r="F365" s="195" t="s">
        <v>135</v>
      </c>
      <c r="H365" s="196">
        <v>5</v>
      </c>
      <c r="I365" s="197"/>
      <c r="L365" s="193"/>
      <c r="M365" s="198"/>
      <c r="N365" s="199"/>
      <c r="O365" s="199"/>
      <c r="P365" s="199"/>
      <c r="Q365" s="199"/>
      <c r="R365" s="199"/>
      <c r="S365" s="199"/>
      <c r="T365" s="200"/>
      <c r="AT365" s="194" t="s">
        <v>133</v>
      </c>
      <c r="AU365" s="194" t="s">
        <v>84</v>
      </c>
      <c r="AV365" s="12" t="s">
        <v>127</v>
      </c>
      <c r="AW365" s="12" t="s">
        <v>39</v>
      </c>
      <c r="AX365" s="12" t="s">
        <v>24</v>
      </c>
      <c r="AY365" s="194" t="s">
        <v>120</v>
      </c>
    </row>
    <row r="366" spans="2:65" s="1" customFormat="1" ht="25.5" customHeight="1">
      <c r="B366" s="167"/>
      <c r="C366" s="168" t="s">
        <v>428</v>
      </c>
      <c r="D366" s="168" t="s">
        <v>122</v>
      </c>
      <c r="E366" s="169" t="s">
        <v>429</v>
      </c>
      <c r="F366" s="170" t="s">
        <v>430</v>
      </c>
      <c r="G366" s="171" t="s">
        <v>338</v>
      </c>
      <c r="H366" s="172">
        <v>12</v>
      </c>
      <c r="I366" s="173"/>
      <c r="J366" s="174">
        <f>ROUND(I366*H366,2)</f>
        <v>0</v>
      </c>
      <c r="K366" s="170" t="s">
        <v>126</v>
      </c>
      <c r="L366" s="39"/>
      <c r="M366" s="175" t="s">
        <v>5</v>
      </c>
      <c r="N366" s="176" t="s">
        <v>46</v>
      </c>
      <c r="O366" s="40"/>
      <c r="P366" s="177">
        <f>O366*H366</f>
        <v>0</v>
      </c>
      <c r="Q366" s="177">
        <v>0</v>
      </c>
      <c r="R366" s="177">
        <f>Q366*H366</f>
        <v>0</v>
      </c>
      <c r="S366" s="177">
        <v>0</v>
      </c>
      <c r="T366" s="178">
        <f>S366*H366</f>
        <v>0</v>
      </c>
      <c r="AR366" s="22" t="s">
        <v>127</v>
      </c>
      <c r="AT366" s="22" t="s">
        <v>122</v>
      </c>
      <c r="AU366" s="22" t="s">
        <v>84</v>
      </c>
      <c r="AY366" s="22" t="s">
        <v>120</v>
      </c>
      <c r="BE366" s="179">
        <f>IF(N366="základní",J366,0)</f>
        <v>0</v>
      </c>
      <c r="BF366" s="179">
        <f>IF(N366="snížená",J366,0)</f>
        <v>0</v>
      </c>
      <c r="BG366" s="179">
        <f>IF(N366="zákl. přenesená",J366,0)</f>
        <v>0</v>
      </c>
      <c r="BH366" s="179">
        <f>IF(N366="sníž. přenesená",J366,0)</f>
        <v>0</v>
      </c>
      <c r="BI366" s="179">
        <f>IF(N366="nulová",J366,0)</f>
        <v>0</v>
      </c>
      <c r="BJ366" s="22" t="s">
        <v>24</v>
      </c>
      <c r="BK366" s="179">
        <f>ROUND(I366*H366,2)</f>
        <v>0</v>
      </c>
      <c r="BL366" s="22" t="s">
        <v>127</v>
      </c>
      <c r="BM366" s="22" t="s">
        <v>431</v>
      </c>
    </row>
    <row r="367" spans="2:65" s="1" customFormat="1" ht="27">
      <c r="B367" s="39"/>
      <c r="D367" s="180" t="s">
        <v>129</v>
      </c>
      <c r="F367" s="181" t="s">
        <v>432</v>
      </c>
      <c r="I367" s="182"/>
      <c r="L367" s="39"/>
      <c r="M367" s="183"/>
      <c r="N367" s="40"/>
      <c r="O367" s="40"/>
      <c r="P367" s="40"/>
      <c r="Q367" s="40"/>
      <c r="R367" s="40"/>
      <c r="S367" s="40"/>
      <c r="T367" s="68"/>
      <c r="AT367" s="22" t="s">
        <v>129</v>
      </c>
      <c r="AU367" s="22" t="s">
        <v>84</v>
      </c>
    </row>
    <row r="368" spans="2:65" s="1" customFormat="1" ht="27">
      <c r="B368" s="39"/>
      <c r="D368" s="180" t="s">
        <v>131</v>
      </c>
      <c r="F368" s="184" t="s">
        <v>420</v>
      </c>
      <c r="I368" s="182"/>
      <c r="L368" s="39"/>
      <c r="M368" s="183"/>
      <c r="N368" s="40"/>
      <c r="O368" s="40"/>
      <c r="P368" s="40"/>
      <c r="Q368" s="40"/>
      <c r="R368" s="40"/>
      <c r="S368" s="40"/>
      <c r="T368" s="68"/>
      <c r="AT368" s="22" t="s">
        <v>131</v>
      </c>
      <c r="AU368" s="22" t="s">
        <v>84</v>
      </c>
    </row>
    <row r="369" spans="2:65" s="11" customFormat="1" ht="13.5">
      <c r="B369" s="185"/>
      <c r="D369" s="180" t="s">
        <v>133</v>
      </c>
      <c r="E369" s="186" t="s">
        <v>5</v>
      </c>
      <c r="F369" s="187" t="s">
        <v>433</v>
      </c>
      <c r="H369" s="188">
        <v>12</v>
      </c>
      <c r="I369" s="189"/>
      <c r="L369" s="185"/>
      <c r="M369" s="190"/>
      <c r="N369" s="191"/>
      <c r="O369" s="191"/>
      <c r="P369" s="191"/>
      <c r="Q369" s="191"/>
      <c r="R369" s="191"/>
      <c r="S369" s="191"/>
      <c r="T369" s="192"/>
      <c r="AT369" s="186" t="s">
        <v>133</v>
      </c>
      <c r="AU369" s="186" t="s">
        <v>84</v>
      </c>
      <c r="AV369" s="11" t="s">
        <v>84</v>
      </c>
      <c r="AW369" s="11" t="s">
        <v>39</v>
      </c>
      <c r="AX369" s="11" t="s">
        <v>75</v>
      </c>
      <c r="AY369" s="186" t="s">
        <v>120</v>
      </c>
    </row>
    <row r="370" spans="2:65" s="12" customFormat="1" ht="13.5">
      <c r="B370" s="193"/>
      <c r="D370" s="180" t="s">
        <v>133</v>
      </c>
      <c r="E370" s="194" t="s">
        <v>5</v>
      </c>
      <c r="F370" s="195" t="s">
        <v>135</v>
      </c>
      <c r="H370" s="196">
        <v>12</v>
      </c>
      <c r="I370" s="197"/>
      <c r="L370" s="193"/>
      <c r="M370" s="198"/>
      <c r="N370" s="199"/>
      <c r="O370" s="199"/>
      <c r="P370" s="199"/>
      <c r="Q370" s="199"/>
      <c r="R370" s="199"/>
      <c r="S370" s="199"/>
      <c r="T370" s="200"/>
      <c r="AT370" s="194" t="s">
        <v>133</v>
      </c>
      <c r="AU370" s="194" t="s">
        <v>84</v>
      </c>
      <c r="AV370" s="12" t="s">
        <v>127</v>
      </c>
      <c r="AW370" s="12" t="s">
        <v>39</v>
      </c>
      <c r="AX370" s="12" t="s">
        <v>24</v>
      </c>
      <c r="AY370" s="194" t="s">
        <v>120</v>
      </c>
    </row>
    <row r="371" spans="2:65" s="1" customFormat="1" ht="16.5" customHeight="1">
      <c r="B371" s="167"/>
      <c r="C371" s="201" t="s">
        <v>434</v>
      </c>
      <c r="D371" s="201" t="s">
        <v>263</v>
      </c>
      <c r="E371" s="202" t="s">
        <v>435</v>
      </c>
      <c r="F371" s="203" t="s">
        <v>436</v>
      </c>
      <c r="G371" s="204" t="s">
        <v>338</v>
      </c>
      <c r="H371" s="205">
        <v>12</v>
      </c>
      <c r="I371" s="206"/>
      <c r="J371" s="207">
        <f>ROUND(I371*H371,2)</f>
        <v>0</v>
      </c>
      <c r="K371" s="203" t="s">
        <v>126</v>
      </c>
      <c r="L371" s="208"/>
      <c r="M371" s="209" t="s">
        <v>5</v>
      </c>
      <c r="N371" s="210" t="s">
        <v>46</v>
      </c>
      <c r="O371" s="40"/>
      <c r="P371" s="177">
        <f>O371*H371</f>
        <v>0</v>
      </c>
      <c r="Q371" s="177">
        <v>1.5E-3</v>
      </c>
      <c r="R371" s="177">
        <f>Q371*H371</f>
        <v>1.8000000000000002E-2</v>
      </c>
      <c r="S371" s="177">
        <v>0</v>
      </c>
      <c r="T371" s="178">
        <f>S371*H371</f>
        <v>0</v>
      </c>
      <c r="AR371" s="22" t="s">
        <v>192</v>
      </c>
      <c r="AT371" s="22" t="s">
        <v>263</v>
      </c>
      <c r="AU371" s="22" t="s">
        <v>84</v>
      </c>
      <c r="AY371" s="22" t="s">
        <v>120</v>
      </c>
      <c r="BE371" s="179">
        <f>IF(N371="základní",J371,0)</f>
        <v>0</v>
      </c>
      <c r="BF371" s="179">
        <f>IF(N371="snížená",J371,0)</f>
        <v>0</v>
      </c>
      <c r="BG371" s="179">
        <f>IF(N371="zákl. přenesená",J371,0)</f>
        <v>0</v>
      </c>
      <c r="BH371" s="179">
        <f>IF(N371="sníž. přenesená",J371,0)</f>
        <v>0</v>
      </c>
      <c r="BI371" s="179">
        <f>IF(N371="nulová",J371,0)</f>
        <v>0</v>
      </c>
      <c r="BJ371" s="22" t="s">
        <v>24</v>
      </c>
      <c r="BK371" s="179">
        <f>ROUND(I371*H371,2)</f>
        <v>0</v>
      </c>
      <c r="BL371" s="22" t="s">
        <v>127</v>
      </c>
      <c r="BM371" s="22" t="s">
        <v>437</v>
      </c>
    </row>
    <row r="372" spans="2:65" s="1" customFormat="1" ht="27">
      <c r="B372" s="39"/>
      <c r="D372" s="180" t="s">
        <v>129</v>
      </c>
      <c r="F372" s="181" t="s">
        <v>438</v>
      </c>
      <c r="I372" s="182"/>
      <c r="L372" s="39"/>
      <c r="M372" s="183"/>
      <c r="N372" s="40"/>
      <c r="O372" s="40"/>
      <c r="P372" s="40"/>
      <c r="Q372" s="40"/>
      <c r="R372" s="40"/>
      <c r="S372" s="40"/>
      <c r="T372" s="68"/>
      <c r="AT372" s="22" t="s">
        <v>129</v>
      </c>
      <c r="AU372" s="22" t="s">
        <v>84</v>
      </c>
    </row>
    <row r="373" spans="2:65" s="1" customFormat="1" ht="54">
      <c r="B373" s="39"/>
      <c r="D373" s="180" t="s">
        <v>426</v>
      </c>
      <c r="F373" s="184" t="s">
        <v>439</v>
      </c>
      <c r="I373" s="182"/>
      <c r="L373" s="39"/>
      <c r="M373" s="183"/>
      <c r="N373" s="40"/>
      <c r="O373" s="40"/>
      <c r="P373" s="40"/>
      <c r="Q373" s="40"/>
      <c r="R373" s="40"/>
      <c r="S373" s="40"/>
      <c r="T373" s="68"/>
      <c r="AT373" s="22" t="s">
        <v>426</v>
      </c>
      <c r="AU373" s="22" t="s">
        <v>84</v>
      </c>
    </row>
    <row r="374" spans="2:65" s="11" customFormat="1" ht="13.5">
      <c r="B374" s="185"/>
      <c r="D374" s="180" t="s">
        <v>133</v>
      </c>
      <c r="E374" s="186" t="s">
        <v>5</v>
      </c>
      <c r="F374" s="187" t="s">
        <v>433</v>
      </c>
      <c r="H374" s="188">
        <v>12</v>
      </c>
      <c r="I374" s="189"/>
      <c r="L374" s="185"/>
      <c r="M374" s="190"/>
      <c r="N374" s="191"/>
      <c r="O374" s="191"/>
      <c r="P374" s="191"/>
      <c r="Q374" s="191"/>
      <c r="R374" s="191"/>
      <c r="S374" s="191"/>
      <c r="T374" s="192"/>
      <c r="AT374" s="186" t="s">
        <v>133</v>
      </c>
      <c r="AU374" s="186" t="s">
        <v>84</v>
      </c>
      <c r="AV374" s="11" t="s">
        <v>84</v>
      </c>
      <c r="AW374" s="11" t="s">
        <v>39</v>
      </c>
      <c r="AX374" s="11" t="s">
        <v>75</v>
      </c>
      <c r="AY374" s="186" t="s">
        <v>120</v>
      </c>
    </row>
    <row r="375" spans="2:65" s="12" customFormat="1" ht="13.5">
      <c r="B375" s="193"/>
      <c r="D375" s="180" t="s">
        <v>133</v>
      </c>
      <c r="E375" s="194" t="s">
        <v>5</v>
      </c>
      <c r="F375" s="195" t="s">
        <v>135</v>
      </c>
      <c r="H375" s="196">
        <v>12</v>
      </c>
      <c r="I375" s="197"/>
      <c r="L375" s="193"/>
      <c r="M375" s="198"/>
      <c r="N375" s="199"/>
      <c r="O375" s="199"/>
      <c r="P375" s="199"/>
      <c r="Q375" s="199"/>
      <c r="R375" s="199"/>
      <c r="S375" s="199"/>
      <c r="T375" s="200"/>
      <c r="AT375" s="194" t="s">
        <v>133</v>
      </c>
      <c r="AU375" s="194" t="s">
        <v>84</v>
      </c>
      <c r="AV375" s="12" t="s">
        <v>127</v>
      </c>
      <c r="AW375" s="12" t="s">
        <v>39</v>
      </c>
      <c r="AX375" s="12" t="s">
        <v>24</v>
      </c>
      <c r="AY375" s="194" t="s">
        <v>120</v>
      </c>
    </row>
    <row r="376" spans="2:65" s="1" customFormat="1" ht="25.5" customHeight="1">
      <c r="B376" s="167"/>
      <c r="C376" s="168" t="s">
        <v>440</v>
      </c>
      <c r="D376" s="168" t="s">
        <v>122</v>
      </c>
      <c r="E376" s="169" t="s">
        <v>441</v>
      </c>
      <c r="F376" s="170" t="s">
        <v>442</v>
      </c>
      <c r="G376" s="171" t="s">
        <v>338</v>
      </c>
      <c r="H376" s="172">
        <v>90</v>
      </c>
      <c r="I376" s="173"/>
      <c r="J376" s="174">
        <f>ROUND(I376*H376,2)</f>
        <v>0</v>
      </c>
      <c r="K376" s="170" t="s">
        <v>126</v>
      </c>
      <c r="L376" s="39"/>
      <c r="M376" s="175" t="s">
        <v>5</v>
      </c>
      <c r="N376" s="176" t="s">
        <v>46</v>
      </c>
      <c r="O376" s="40"/>
      <c r="P376" s="177">
        <f>O376*H376</f>
        <v>0</v>
      </c>
      <c r="Q376" s="177">
        <v>0</v>
      </c>
      <c r="R376" s="177">
        <f>Q376*H376</f>
        <v>0</v>
      </c>
      <c r="S376" s="177">
        <v>0</v>
      </c>
      <c r="T376" s="178">
        <f>S376*H376</f>
        <v>0</v>
      </c>
      <c r="AR376" s="22" t="s">
        <v>127</v>
      </c>
      <c r="AT376" s="22" t="s">
        <v>122</v>
      </c>
      <c r="AU376" s="22" t="s">
        <v>84</v>
      </c>
      <c r="AY376" s="22" t="s">
        <v>120</v>
      </c>
      <c r="BE376" s="179">
        <f>IF(N376="základní",J376,0)</f>
        <v>0</v>
      </c>
      <c r="BF376" s="179">
        <f>IF(N376="snížená",J376,0)</f>
        <v>0</v>
      </c>
      <c r="BG376" s="179">
        <f>IF(N376="zákl. přenesená",J376,0)</f>
        <v>0</v>
      </c>
      <c r="BH376" s="179">
        <f>IF(N376="sníž. přenesená",J376,0)</f>
        <v>0</v>
      </c>
      <c r="BI376" s="179">
        <f>IF(N376="nulová",J376,0)</f>
        <v>0</v>
      </c>
      <c r="BJ376" s="22" t="s">
        <v>24</v>
      </c>
      <c r="BK376" s="179">
        <f>ROUND(I376*H376,2)</f>
        <v>0</v>
      </c>
      <c r="BL376" s="22" t="s">
        <v>127</v>
      </c>
      <c r="BM376" s="22" t="s">
        <v>443</v>
      </c>
    </row>
    <row r="377" spans="2:65" s="1" customFormat="1" ht="27">
      <c r="B377" s="39"/>
      <c r="D377" s="180" t="s">
        <v>129</v>
      </c>
      <c r="F377" s="181" t="s">
        <v>444</v>
      </c>
      <c r="I377" s="182"/>
      <c r="L377" s="39"/>
      <c r="M377" s="183"/>
      <c r="N377" s="40"/>
      <c r="O377" s="40"/>
      <c r="P377" s="40"/>
      <c r="Q377" s="40"/>
      <c r="R377" s="40"/>
      <c r="S377" s="40"/>
      <c r="T377" s="68"/>
      <c r="AT377" s="22" t="s">
        <v>129</v>
      </c>
      <c r="AU377" s="22" t="s">
        <v>84</v>
      </c>
    </row>
    <row r="378" spans="2:65" s="1" customFormat="1" ht="27">
      <c r="B378" s="39"/>
      <c r="D378" s="180" t="s">
        <v>131</v>
      </c>
      <c r="F378" s="184" t="s">
        <v>420</v>
      </c>
      <c r="I378" s="182"/>
      <c r="L378" s="39"/>
      <c r="M378" s="183"/>
      <c r="N378" s="40"/>
      <c r="O378" s="40"/>
      <c r="P378" s="40"/>
      <c r="Q378" s="40"/>
      <c r="R378" s="40"/>
      <c r="S378" s="40"/>
      <c r="T378" s="68"/>
      <c r="AT378" s="22" t="s">
        <v>131</v>
      </c>
      <c r="AU378" s="22" t="s">
        <v>84</v>
      </c>
    </row>
    <row r="379" spans="2:65" s="11" customFormat="1" ht="13.5">
      <c r="B379" s="185"/>
      <c r="D379" s="180" t="s">
        <v>133</v>
      </c>
      <c r="E379" s="186" t="s">
        <v>5</v>
      </c>
      <c r="F379" s="187" t="s">
        <v>445</v>
      </c>
      <c r="H379" s="188">
        <v>90</v>
      </c>
      <c r="I379" s="189"/>
      <c r="L379" s="185"/>
      <c r="M379" s="190"/>
      <c r="N379" s="191"/>
      <c r="O379" s="191"/>
      <c r="P379" s="191"/>
      <c r="Q379" s="191"/>
      <c r="R379" s="191"/>
      <c r="S379" s="191"/>
      <c r="T379" s="192"/>
      <c r="AT379" s="186" t="s">
        <v>133</v>
      </c>
      <c r="AU379" s="186" t="s">
        <v>84</v>
      </c>
      <c r="AV379" s="11" t="s">
        <v>84</v>
      </c>
      <c r="AW379" s="11" t="s">
        <v>39</v>
      </c>
      <c r="AX379" s="11" t="s">
        <v>75</v>
      </c>
      <c r="AY379" s="186" t="s">
        <v>120</v>
      </c>
    </row>
    <row r="380" spans="2:65" s="12" customFormat="1" ht="13.5">
      <c r="B380" s="193"/>
      <c r="D380" s="180" t="s">
        <v>133</v>
      </c>
      <c r="E380" s="194" t="s">
        <v>5</v>
      </c>
      <c r="F380" s="195" t="s">
        <v>135</v>
      </c>
      <c r="H380" s="196">
        <v>90</v>
      </c>
      <c r="I380" s="197"/>
      <c r="L380" s="193"/>
      <c r="M380" s="198"/>
      <c r="N380" s="199"/>
      <c r="O380" s="199"/>
      <c r="P380" s="199"/>
      <c r="Q380" s="199"/>
      <c r="R380" s="199"/>
      <c r="S380" s="199"/>
      <c r="T380" s="200"/>
      <c r="AT380" s="194" t="s">
        <v>133</v>
      </c>
      <c r="AU380" s="194" t="s">
        <v>84</v>
      </c>
      <c r="AV380" s="12" t="s">
        <v>127</v>
      </c>
      <c r="AW380" s="12" t="s">
        <v>39</v>
      </c>
      <c r="AX380" s="12" t="s">
        <v>24</v>
      </c>
      <c r="AY380" s="194" t="s">
        <v>120</v>
      </c>
    </row>
    <row r="381" spans="2:65" s="1" customFormat="1" ht="16.5" customHeight="1">
      <c r="B381" s="167"/>
      <c r="C381" s="201" t="s">
        <v>446</v>
      </c>
      <c r="D381" s="201" t="s">
        <v>263</v>
      </c>
      <c r="E381" s="202" t="s">
        <v>447</v>
      </c>
      <c r="F381" s="203" t="s">
        <v>448</v>
      </c>
      <c r="G381" s="204" t="s">
        <v>338</v>
      </c>
      <c r="H381" s="205">
        <v>55</v>
      </c>
      <c r="I381" s="206"/>
      <c r="J381" s="207">
        <f>ROUND(I381*H381,2)</f>
        <v>0</v>
      </c>
      <c r="K381" s="203" t="s">
        <v>126</v>
      </c>
      <c r="L381" s="208"/>
      <c r="M381" s="209" t="s">
        <v>5</v>
      </c>
      <c r="N381" s="210" t="s">
        <v>46</v>
      </c>
      <c r="O381" s="40"/>
      <c r="P381" s="177">
        <f>O381*H381</f>
        <v>0</v>
      </c>
      <c r="Q381" s="177">
        <v>3.5E-4</v>
      </c>
      <c r="R381" s="177">
        <f>Q381*H381</f>
        <v>1.925E-2</v>
      </c>
      <c r="S381" s="177">
        <v>0</v>
      </c>
      <c r="T381" s="178">
        <f>S381*H381</f>
        <v>0</v>
      </c>
      <c r="AR381" s="22" t="s">
        <v>192</v>
      </c>
      <c r="AT381" s="22" t="s">
        <v>263</v>
      </c>
      <c r="AU381" s="22" t="s">
        <v>84</v>
      </c>
      <c r="AY381" s="22" t="s">
        <v>120</v>
      </c>
      <c r="BE381" s="179">
        <f>IF(N381="základní",J381,0)</f>
        <v>0</v>
      </c>
      <c r="BF381" s="179">
        <f>IF(N381="snížená",J381,0)</f>
        <v>0</v>
      </c>
      <c r="BG381" s="179">
        <f>IF(N381="zákl. přenesená",J381,0)</f>
        <v>0</v>
      </c>
      <c r="BH381" s="179">
        <f>IF(N381="sníž. přenesená",J381,0)</f>
        <v>0</v>
      </c>
      <c r="BI381" s="179">
        <f>IF(N381="nulová",J381,0)</f>
        <v>0</v>
      </c>
      <c r="BJ381" s="22" t="s">
        <v>24</v>
      </c>
      <c r="BK381" s="179">
        <f>ROUND(I381*H381,2)</f>
        <v>0</v>
      </c>
      <c r="BL381" s="22" t="s">
        <v>127</v>
      </c>
      <c r="BM381" s="22" t="s">
        <v>449</v>
      </c>
    </row>
    <row r="382" spans="2:65" s="1" customFormat="1" ht="13.5">
      <c r="B382" s="39"/>
      <c r="D382" s="180" t="s">
        <v>129</v>
      </c>
      <c r="F382" s="181" t="s">
        <v>450</v>
      </c>
      <c r="I382" s="182"/>
      <c r="L382" s="39"/>
      <c r="M382" s="183"/>
      <c r="N382" s="40"/>
      <c r="O382" s="40"/>
      <c r="P382" s="40"/>
      <c r="Q382" s="40"/>
      <c r="R382" s="40"/>
      <c r="S382" s="40"/>
      <c r="T382" s="68"/>
      <c r="AT382" s="22" t="s">
        <v>129</v>
      </c>
      <c r="AU382" s="22" t="s">
        <v>84</v>
      </c>
    </row>
    <row r="383" spans="2:65" s="11" customFormat="1" ht="13.5">
      <c r="B383" s="185"/>
      <c r="D383" s="180" t="s">
        <v>133</v>
      </c>
      <c r="E383" s="186" t="s">
        <v>5</v>
      </c>
      <c r="F383" s="187" t="s">
        <v>451</v>
      </c>
      <c r="H383" s="188">
        <v>55</v>
      </c>
      <c r="I383" s="189"/>
      <c r="L383" s="185"/>
      <c r="M383" s="190"/>
      <c r="N383" s="191"/>
      <c r="O383" s="191"/>
      <c r="P383" s="191"/>
      <c r="Q383" s="191"/>
      <c r="R383" s="191"/>
      <c r="S383" s="191"/>
      <c r="T383" s="192"/>
      <c r="AT383" s="186" t="s">
        <v>133</v>
      </c>
      <c r="AU383" s="186" t="s">
        <v>84</v>
      </c>
      <c r="AV383" s="11" t="s">
        <v>84</v>
      </c>
      <c r="AW383" s="11" t="s">
        <v>39</v>
      </c>
      <c r="AX383" s="11" t="s">
        <v>75</v>
      </c>
      <c r="AY383" s="186" t="s">
        <v>120</v>
      </c>
    </row>
    <row r="384" spans="2:65" s="12" customFormat="1" ht="13.5">
      <c r="B384" s="193"/>
      <c r="D384" s="180" t="s">
        <v>133</v>
      </c>
      <c r="E384" s="194" t="s">
        <v>5</v>
      </c>
      <c r="F384" s="195" t="s">
        <v>135</v>
      </c>
      <c r="H384" s="196">
        <v>55</v>
      </c>
      <c r="I384" s="197"/>
      <c r="L384" s="193"/>
      <c r="M384" s="198"/>
      <c r="N384" s="199"/>
      <c r="O384" s="199"/>
      <c r="P384" s="199"/>
      <c r="Q384" s="199"/>
      <c r="R384" s="199"/>
      <c r="S384" s="199"/>
      <c r="T384" s="200"/>
      <c r="AT384" s="194" t="s">
        <v>133</v>
      </c>
      <c r="AU384" s="194" t="s">
        <v>84</v>
      </c>
      <c r="AV384" s="12" t="s">
        <v>127</v>
      </c>
      <c r="AW384" s="12" t="s">
        <v>39</v>
      </c>
      <c r="AX384" s="12" t="s">
        <v>24</v>
      </c>
      <c r="AY384" s="194" t="s">
        <v>120</v>
      </c>
    </row>
    <row r="385" spans="2:65" s="1" customFormat="1" ht="16.5" customHeight="1">
      <c r="B385" s="167"/>
      <c r="C385" s="201" t="s">
        <v>452</v>
      </c>
      <c r="D385" s="201" t="s">
        <v>263</v>
      </c>
      <c r="E385" s="202" t="s">
        <v>453</v>
      </c>
      <c r="F385" s="203" t="s">
        <v>454</v>
      </c>
      <c r="G385" s="204" t="s">
        <v>338</v>
      </c>
      <c r="H385" s="205">
        <v>1</v>
      </c>
      <c r="I385" s="206"/>
      <c r="J385" s="207">
        <f>ROUND(I385*H385,2)</f>
        <v>0</v>
      </c>
      <c r="K385" s="203" t="s">
        <v>126</v>
      </c>
      <c r="L385" s="208"/>
      <c r="M385" s="209" t="s">
        <v>5</v>
      </c>
      <c r="N385" s="210" t="s">
        <v>46</v>
      </c>
      <c r="O385" s="40"/>
      <c r="P385" s="177">
        <f>O385*H385</f>
        <v>0</v>
      </c>
      <c r="Q385" s="177">
        <v>6.4999999999999997E-4</v>
      </c>
      <c r="R385" s="177">
        <f>Q385*H385</f>
        <v>6.4999999999999997E-4</v>
      </c>
      <c r="S385" s="177">
        <v>0</v>
      </c>
      <c r="T385" s="178">
        <f>S385*H385</f>
        <v>0</v>
      </c>
      <c r="AR385" s="22" t="s">
        <v>192</v>
      </c>
      <c r="AT385" s="22" t="s">
        <v>263</v>
      </c>
      <c r="AU385" s="22" t="s">
        <v>84</v>
      </c>
      <c r="AY385" s="22" t="s">
        <v>120</v>
      </c>
      <c r="BE385" s="179">
        <f>IF(N385="základní",J385,0)</f>
        <v>0</v>
      </c>
      <c r="BF385" s="179">
        <f>IF(N385="snížená",J385,0)</f>
        <v>0</v>
      </c>
      <c r="BG385" s="179">
        <f>IF(N385="zákl. přenesená",J385,0)</f>
        <v>0</v>
      </c>
      <c r="BH385" s="179">
        <f>IF(N385="sníž. přenesená",J385,0)</f>
        <v>0</v>
      </c>
      <c r="BI385" s="179">
        <f>IF(N385="nulová",J385,0)</f>
        <v>0</v>
      </c>
      <c r="BJ385" s="22" t="s">
        <v>24</v>
      </c>
      <c r="BK385" s="179">
        <f>ROUND(I385*H385,2)</f>
        <v>0</v>
      </c>
      <c r="BL385" s="22" t="s">
        <v>127</v>
      </c>
      <c r="BM385" s="22" t="s">
        <v>455</v>
      </c>
    </row>
    <row r="386" spans="2:65" s="1" customFormat="1" ht="13.5">
      <c r="B386" s="39"/>
      <c r="D386" s="180" t="s">
        <v>129</v>
      </c>
      <c r="F386" s="181" t="s">
        <v>456</v>
      </c>
      <c r="I386" s="182"/>
      <c r="L386" s="39"/>
      <c r="M386" s="183"/>
      <c r="N386" s="40"/>
      <c r="O386" s="40"/>
      <c r="P386" s="40"/>
      <c r="Q386" s="40"/>
      <c r="R386" s="40"/>
      <c r="S386" s="40"/>
      <c r="T386" s="68"/>
      <c r="AT386" s="22" t="s">
        <v>129</v>
      </c>
      <c r="AU386" s="22" t="s">
        <v>84</v>
      </c>
    </row>
    <row r="387" spans="2:65" s="11" customFormat="1" ht="13.5">
      <c r="B387" s="185"/>
      <c r="D387" s="180" t="s">
        <v>133</v>
      </c>
      <c r="E387" s="186" t="s">
        <v>5</v>
      </c>
      <c r="F387" s="187" t="s">
        <v>24</v>
      </c>
      <c r="H387" s="188">
        <v>1</v>
      </c>
      <c r="I387" s="189"/>
      <c r="L387" s="185"/>
      <c r="M387" s="190"/>
      <c r="N387" s="191"/>
      <c r="O387" s="191"/>
      <c r="P387" s="191"/>
      <c r="Q387" s="191"/>
      <c r="R387" s="191"/>
      <c r="S387" s="191"/>
      <c r="T387" s="192"/>
      <c r="AT387" s="186" t="s">
        <v>133</v>
      </c>
      <c r="AU387" s="186" t="s">
        <v>84</v>
      </c>
      <c r="AV387" s="11" t="s">
        <v>84</v>
      </c>
      <c r="AW387" s="11" t="s">
        <v>39</v>
      </c>
      <c r="AX387" s="11" t="s">
        <v>75</v>
      </c>
      <c r="AY387" s="186" t="s">
        <v>120</v>
      </c>
    </row>
    <row r="388" spans="2:65" s="12" customFormat="1" ht="13.5">
      <c r="B388" s="193"/>
      <c r="D388" s="180" t="s">
        <v>133</v>
      </c>
      <c r="E388" s="194" t="s">
        <v>5</v>
      </c>
      <c r="F388" s="195" t="s">
        <v>135</v>
      </c>
      <c r="H388" s="196">
        <v>1</v>
      </c>
      <c r="I388" s="197"/>
      <c r="L388" s="193"/>
      <c r="M388" s="198"/>
      <c r="N388" s="199"/>
      <c r="O388" s="199"/>
      <c r="P388" s="199"/>
      <c r="Q388" s="199"/>
      <c r="R388" s="199"/>
      <c r="S388" s="199"/>
      <c r="T388" s="200"/>
      <c r="AT388" s="194" t="s">
        <v>133</v>
      </c>
      <c r="AU388" s="194" t="s">
        <v>84</v>
      </c>
      <c r="AV388" s="12" t="s">
        <v>127</v>
      </c>
      <c r="AW388" s="12" t="s">
        <v>39</v>
      </c>
      <c r="AX388" s="12" t="s">
        <v>24</v>
      </c>
      <c r="AY388" s="194" t="s">
        <v>120</v>
      </c>
    </row>
    <row r="389" spans="2:65" s="1" customFormat="1" ht="16.5" customHeight="1">
      <c r="B389" s="167"/>
      <c r="C389" s="201" t="s">
        <v>457</v>
      </c>
      <c r="D389" s="201" t="s">
        <v>263</v>
      </c>
      <c r="E389" s="202" t="s">
        <v>458</v>
      </c>
      <c r="F389" s="203" t="s">
        <v>459</v>
      </c>
      <c r="G389" s="204" t="s">
        <v>338</v>
      </c>
      <c r="H389" s="205">
        <v>5</v>
      </c>
      <c r="I389" s="206"/>
      <c r="J389" s="207">
        <f>ROUND(I389*H389,2)</f>
        <v>0</v>
      </c>
      <c r="K389" s="203" t="s">
        <v>126</v>
      </c>
      <c r="L389" s="208"/>
      <c r="M389" s="209" t="s">
        <v>5</v>
      </c>
      <c r="N389" s="210" t="s">
        <v>46</v>
      </c>
      <c r="O389" s="40"/>
      <c r="P389" s="177">
        <f>O389*H389</f>
        <v>0</v>
      </c>
      <c r="Q389" s="177">
        <v>2.5999999999999998E-4</v>
      </c>
      <c r="R389" s="177">
        <f>Q389*H389</f>
        <v>1.2999999999999999E-3</v>
      </c>
      <c r="S389" s="177">
        <v>0</v>
      </c>
      <c r="T389" s="178">
        <f>S389*H389</f>
        <v>0</v>
      </c>
      <c r="AR389" s="22" t="s">
        <v>192</v>
      </c>
      <c r="AT389" s="22" t="s">
        <v>263</v>
      </c>
      <c r="AU389" s="22" t="s">
        <v>84</v>
      </c>
      <c r="AY389" s="22" t="s">
        <v>120</v>
      </c>
      <c r="BE389" s="179">
        <f>IF(N389="základní",J389,0)</f>
        <v>0</v>
      </c>
      <c r="BF389" s="179">
        <f>IF(N389="snížená",J389,0)</f>
        <v>0</v>
      </c>
      <c r="BG389" s="179">
        <f>IF(N389="zákl. přenesená",J389,0)</f>
        <v>0</v>
      </c>
      <c r="BH389" s="179">
        <f>IF(N389="sníž. přenesená",J389,0)</f>
        <v>0</v>
      </c>
      <c r="BI389" s="179">
        <f>IF(N389="nulová",J389,0)</f>
        <v>0</v>
      </c>
      <c r="BJ389" s="22" t="s">
        <v>24</v>
      </c>
      <c r="BK389" s="179">
        <f>ROUND(I389*H389,2)</f>
        <v>0</v>
      </c>
      <c r="BL389" s="22" t="s">
        <v>127</v>
      </c>
      <c r="BM389" s="22" t="s">
        <v>460</v>
      </c>
    </row>
    <row r="390" spans="2:65" s="1" customFormat="1" ht="27">
      <c r="B390" s="39"/>
      <c r="D390" s="180" t="s">
        <v>129</v>
      </c>
      <c r="F390" s="181" t="s">
        <v>461</v>
      </c>
      <c r="I390" s="182"/>
      <c r="L390" s="39"/>
      <c r="M390" s="183"/>
      <c r="N390" s="40"/>
      <c r="O390" s="40"/>
      <c r="P390" s="40"/>
      <c r="Q390" s="40"/>
      <c r="R390" s="40"/>
      <c r="S390" s="40"/>
      <c r="T390" s="68"/>
      <c r="AT390" s="22" t="s">
        <v>129</v>
      </c>
      <c r="AU390" s="22" t="s">
        <v>84</v>
      </c>
    </row>
    <row r="391" spans="2:65" s="11" customFormat="1" ht="13.5">
      <c r="B391" s="185"/>
      <c r="D391" s="180" t="s">
        <v>133</v>
      </c>
      <c r="E391" s="186" t="s">
        <v>5</v>
      </c>
      <c r="F391" s="187" t="s">
        <v>370</v>
      </c>
      <c r="H391" s="188">
        <v>5</v>
      </c>
      <c r="I391" s="189"/>
      <c r="L391" s="185"/>
      <c r="M391" s="190"/>
      <c r="N391" s="191"/>
      <c r="O391" s="191"/>
      <c r="P391" s="191"/>
      <c r="Q391" s="191"/>
      <c r="R391" s="191"/>
      <c r="S391" s="191"/>
      <c r="T391" s="192"/>
      <c r="AT391" s="186" t="s">
        <v>133</v>
      </c>
      <c r="AU391" s="186" t="s">
        <v>84</v>
      </c>
      <c r="AV391" s="11" t="s">
        <v>84</v>
      </c>
      <c r="AW391" s="11" t="s">
        <v>39</v>
      </c>
      <c r="AX391" s="11" t="s">
        <v>75</v>
      </c>
      <c r="AY391" s="186" t="s">
        <v>120</v>
      </c>
    </row>
    <row r="392" spans="2:65" s="12" customFormat="1" ht="13.5">
      <c r="B392" s="193"/>
      <c r="D392" s="180" t="s">
        <v>133</v>
      </c>
      <c r="E392" s="194" t="s">
        <v>5</v>
      </c>
      <c r="F392" s="195" t="s">
        <v>135</v>
      </c>
      <c r="H392" s="196">
        <v>5</v>
      </c>
      <c r="I392" s="197"/>
      <c r="L392" s="193"/>
      <c r="M392" s="198"/>
      <c r="N392" s="199"/>
      <c r="O392" s="199"/>
      <c r="P392" s="199"/>
      <c r="Q392" s="199"/>
      <c r="R392" s="199"/>
      <c r="S392" s="199"/>
      <c r="T392" s="200"/>
      <c r="AT392" s="194" t="s">
        <v>133</v>
      </c>
      <c r="AU392" s="194" t="s">
        <v>84</v>
      </c>
      <c r="AV392" s="12" t="s">
        <v>127</v>
      </c>
      <c r="AW392" s="12" t="s">
        <v>39</v>
      </c>
      <c r="AX392" s="12" t="s">
        <v>24</v>
      </c>
      <c r="AY392" s="194" t="s">
        <v>120</v>
      </c>
    </row>
    <row r="393" spans="2:65" s="1" customFormat="1" ht="16.5" customHeight="1">
      <c r="B393" s="167"/>
      <c r="C393" s="201" t="s">
        <v>462</v>
      </c>
      <c r="D393" s="201" t="s">
        <v>263</v>
      </c>
      <c r="E393" s="202" t="s">
        <v>463</v>
      </c>
      <c r="F393" s="203" t="s">
        <v>464</v>
      </c>
      <c r="G393" s="204" t="s">
        <v>338</v>
      </c>
      <c r="H393" s="205">
        <v>14</v>
      </c>
      <c r="I393" s="206"/>
      <c r="J393" s="207">
        <f>ROUND(I393*H393,2)</f>
        <v>0</v>
      </c>
      <c r="K393" s="203" t="s">
        <v>126</v>
      </c>
      <c r="L393" s="208"/>
      <c r="M393" s="209" t="s">
        <v>5</v>
      </c>
      <c r="N393" s="210" t="s">
        <v>46</v>
      </c>
      <c r="O393" s="40"/>
      <c r="P393" s="177">
        <f>O393*H393</f>
        <v>0</v>
      </c>
      <c r="Q393" s="177">
        <v>4.0999999999999999E-4</v>
      </c>
      <c r="R393" s="177">
        <f>Q393*H393</f>
        <v>5.7400000000000003E-3</v>
      </c>
      <c r="S393" s="177">
        <v>0</v>
      </c>
      <c r="T393" s="178">
        <f>S393*H393</f>
        <v>0</v>
      </c>
      <c r="AR393" s="22" t="s">
        <v>192</v>
      </c>
      <c r="AT393" s="22" t="s">
        <v>263</v>
      </c>
      <c r="AU393" s="22" t="s">
        <v>84</v>
      </c>
      <c r="AY393" s="22" t="s">
        <v>120</v>
      </c>
      <c r="BE393" s="179">
        <f>IF(N393="základní",J393,0)</f>
        <v>0</v>
      </c>
      <c r="BF393" s="179">
        <f>IF(N393="snížená",J393,0)</f>
        <v>0</v>
      </c>
      <c r="BG393" s="179">
        <f>IF(N393="zákl. přenesená",J393,0)</f>
        <v>0</v>
      </c>
      <c r="BH393" s="179">
        <f>IF(N393="sníž. přenesená",J393,0)</f>
        <v>0</v>
      </c>
      <c r="BI393" s="179">
        <f>IF(N393="nulová",J393,0)</f>
        <v>0</v>
      </c>
      <c r="BJ393" s="22" t="s">
        <v>24</v>
      </c>
      <c r="BK393" s="179">
        <f>ROUND(I393*H393,2)</f>
        <v>0</v>
      </c>
      <c r="BL393" s="22" t="s">
        <v>127</v>
      </c>
      <c r="BM393" s="22" t="s">
        <v>465</v>
      </c>
    </row>
    <row r="394" spans="2:65" s="1" customFormat="1" ht="27">
      <c r="B394" s="39"/>
      <c r="D394" s="180" t="s">
        <v>129</v>
      </c>
      <c r="F394" s="181" t="s">
        <v>466</v>
      </c>
      <c r="I394" s="182"/>
      <c r="L394" s="39"/>
      <c r="M394" s="183"/>
      <c r="N394" s="40"/>
      <c r="O394" s="40"/>
      <c r="P394" s="40"/>
      <c r="Q394" s="40"/>
      <c r="R394" s="40"/>
      <c r="S394" s="40"/>
      <c r="T394" s="68"/>
      <c r="AT394" s="22" t="s">
        <v>129</v>
      </c>
      <c r="AU394" s="22" t="s">
        <v>84</v>
      </c>
    </row>
    <row r="395" spans="2:65" s="11" customFormat="1" ht="13.5">
      <c r="B395" s="185"/>
      <c r="D395" s="180" t="s">
        <v>133</v>
      </c>
      <c r="E395" s="186" t="s">
        <v>5</v>
      </c>
      <c r="F395" s="187" t="s">
        <v>467</v>
      </c>
      <c r="H395" s="188">
        <v>14</v>
      </c>
      <c r="I395" s="189"/>
      <c r="L395" s="185"/>
      <c r="M395" s="190"/>
      <c r="N395" s="191"/>
      <c r="O395" s="191"/>
      <c r="P395" s="191"/>
      <c r="Q395" s="191"/>
      <c r="R395" s="191"/>
      <c r="S395" s="191"/>
      <c r="T395" s="192"/>
      <c r="AT395" s="186" t="s">
        <v>133</v>
      </c>
      <c r="AU395" s="186" t="s">
        <v>84</v>
      </c>
      <c r="AV395" s="11" t="s">
        <v>84</v>
      </c>
      <c r="AW395" s="11" t="s">
        <v>39</v>
      </c>
      <c r="AX395" s="11" t="s">
        <v>75</v>
      </c>
      <c r="AY395" s="186" t="s">
        <v>120</v>
      </c>
    </row>
    <row r="396" spans="2:65" s="12" customFormat="1" ht="13.5">
      <c r="B396" s="193"/>
      <c r="D396" s="180" t="s">
        <v>133</v>
      </c>
      <c r="E396" s="194" t="s">
        <v>5</v>
      </c>
      <c r="F396" s="195" t="s">
        <v>135</v>
      </c>
      <c r="H396" s="196">
        <v>14</v>
      </c>
      <c r="I396" s="197"/>
      <c r="L396" s="193"/>
      <c r="M396" s="198"/>
      <c r="N396" s="199"/>
      <c r="O396" s="199"/>
      <c r="P396" s="199"/>
      <c r="Q396" s="199"/>
      <c r="R396" s="199"/>
      <c r="S396" s="199"/>
      <c r="T396" s="200"/>
      <c r="AT396" s="194" t="s">
        <v>133</v>
      </c>
      <c r="AU396" s="194" t="s">
        <v>84</v>
      </c>
      <c r="AV396" s="12" t="s">
        <v>127</v>
      </c>
      <c r="AW396" s="12" t="s">
        <v>39</v>
      </c>
      <c r="AX396" s="12" t="s">
        <v>24</v>
      </c>
      <c r="AY396" s="194" t="s">
        <v>120</v>
      </c>
    </row>
    <row r="397" spans="2:65" s="1" customFormat="1" ht="16.5" customHeight="1">
      <c r="B397" s="167"/>
      <c r="C397" s="201" t="s">
        <v>468</v>
      </c>
      <c r="D397" s="201" t="s">
        <v>263</v>
      </c>
      <c r="E397" s="202" t="s">
        <v>469</v>
      </c>
      <c r="F397" s="203" t="s">
        <v>470</v>
      </c>
      <c r="G397" s="204" t="s">
        <v>338</v>
      </c>
      <c r="H397" s="205">
        <v>9</v>
      </c>
      <c r="I397" s="206"/>
      <c r="J397" s="207">
        <f>ROUND(I397*H397,2)</f>
        <v>0</v>
      </c>
      <c r="K397" s="203" t="s">
        <v>126</v>
      </c>
      <c r="L397" s="208"/>
      <c r="M397" s="209" t="s">
        <v>5</v>
      </c>
      <c r="N397" s="210" t="s">
        <v>46</v>
      </c>
      <c r="O397" s="40"/>
      <c r="P397" s="177">
        <f>O397*H397</f>
        <v>0</v>
      </c>
      <c r="Q397" s="177">
        <v>2E-3</v>
      </c>
      <c r="R397" s="177">
        <f>Q397*H397</f>
        <v>1.8000000000000002E-2</v>
      </c>
      <c r="S397" s="177">
        <v>0</v>
      </c>
      <c r="T397" s="178">
        <f>S397*H397</f>
        <v>0</v>
      </c>
      <c r="AR397" s="22" t="s">
        <v>192</v>
      </c>
      <c r="AT397" s="22" t="s">
        <v>263</v>
      </c>
      <c r="AU397" s="22" t="s">
        <v>84</v>
      </c>
      <c r="AY397" s="22" t="s">
        <v>120</v>
      </c>
      <c r="BE397" s="179">
        <f>IF(N397="základní",J397,0)</f>
        <v>0</v>
      </c>
      <c r="BF397" s="179">
        <f>IF(N397="snížená",J397,0)</f>
        <v>0</v>
      </c>
      <c r="BG397" s="179">
        <f>IF(N397="zákl. přenesená",J397,0)</f>
        <v>0</v>
      </c>
      <c r="BH397" s="179">
        <f>IF(N397="sníž. přenesená",J397,0)</f>
        <v>0</v>
      </c>
      <c r="BI397" s="179">
        <f>IF(N397="nulová",J397,0)</f>
        <v>0</v>
      </c>
      <c r="BJ397" s="22" t="s">
        <v>24</v>
      </c>
      <c r="BK397" s="179">
        <f>ROUND(I397*H397,2)</f>
        <v>0</v>
      </c>
      <c r="BL397" s="22" t="s">
        <v>127</v>
      </c>
      <c r="BM397" s="22" t="s">
        <v>471</v>
      </c>
    </row>
    <row r="398" spans="2:65" s="1" customFormat="1" ht="27">
      <c r="B398" s="39"/>
      <c r="D398" s="180" t="s">
        <v>129</v>
      </c>
      <c r="F398" s="181" t="s">
        <v>472</v>
      </c>
      <c r="I398" s="182"/>
      <c r="L398" s="39"/>
      <c r="M398" s="183"/>
      <c r="N398" s="40"/>
      <c r="O398" s="40"/>
      <c r="P398" s="40"/>
      <c r="Q398" s="40"/>
      <c r="R398" s="40"/>
      <c r="S398" s="40"/>
      <c r="T398" s="68"/>
      <c r="AT398" s="22" t="s">
        <v>129</v>
      </c>
      <c r="AU398" s="22" t="s">
        <v>84</v>
      </c>
    </row>
    <row r="399" spans="2:65" s="11" customFormat="1" ht="13.5">
      <c r="B399" s="185"/>
      <c r="D399" s="180" t="s">
        <v>133</v>
      </c>
      <c r="E399" s="186" t="s">
        <v>5</v>
      </c>
      <c r="F399" s="187" t="s">
        <v>473</v>
      </c>
      <c r="H399" s="188">
        <v>9</v>
      </c>
      <c r="I399" s="189"/>
      <c r="L399" s="185"/>
      <c r="M399" s="190"/>
      <c r="N399" s="191"/>
      <c r="O399" s="191"/>
      <c r="P399" s="191"/>
      <c r="Q399" s="191"/>
      <c r="R399" s="191"/>
      <c r="S399" s="191"/>
      <c r="T399" s="192"/>
      <c r="AT399" s="186" t="s">
        <v>133</v>
      </c>
      <c r="AU399" s="186" t="s">
        <v>84</v>
      </c>
      <c r="AV399" s="11" t="s">
        <v>84</v>
      </c>
      <c r="AW399" s="11" t="s">
        <v>39</v>
      </c>
      <c r="AX399" s="11" t="s">
        <v>75</v>
      </c>
      <c r="AY399" s="186" t="s">
        <v>120</v>
      </c>
    </row>
    <row r="400" spans="2:65" s="12" customFormat="1" ht="13.5">
      <c r="B400" s="193"/>
      <c r="D400" s="180" t="s">
        <v>133</v>
      </c>
      <c r="E400" s="194" t="s">
        <v>5</v>
      </c>
      <c r="F400" s="195" t="s">
        <v>135</v>
      </c>
      <c r="H400" s="196">
        <v>9</v>
      </c>
      <c r="I400" s="197"/>
      <c r="L400" s="193"/>
      <c r="M400" s="198"/>
      <c r="N400" s="199"/>
      <c r="O400" s="199"/>
      <c r="P400" s="199"/>
      <c r="Q400" s="199"/>
      <c r="R400" s="199"/>
      <c r="S400" s="199"/>
      <c r="T400" s="200"/>
      <c r="AT400" s="194" t="s">
        <v>133</v>
      </c>
      <c r="AU400" s="194" t="s">
        <v>84</v>
      </c>
      <c r="AV400" s="12" t="s">
        <v>127</v>
      </c>
      <c r="AW400" s="12" t="s">
        <v>39</v>
      </c>
      <c r="AX400" s="12" t="s">
        <v>24</v>
      </c>
      <c r="AY400" s="194" t="s">
        <v>120</v>
      </c>
    </row>
    <row r="401" spans="2:65" s="1" customFormat="1" ht="16.5" customHeight="1">
      <c r="B401" s="167"/>
      <c r="C401" s="201" t="s">
        <v>474</v>
      </c>
      <c r="D401" s="201" t="s">
        <v>263</v>
      </c>
      <c r="E401" s="202" t="s">
        <v>475</v>
      </c>
      <c r="F401" s="203" t="s">
        <v>476</v>
      </c>
      <c r="G401" s="204" t="s">
        <v>338</v>
      </c>
      <c r="H401" s="205">
        <v>3</v>
      </c>
      <c r="I401" s="206"/>
      <c r="J401" s="207">
        <f>ROUND(I401*H401,2)</f>
        <v>0</v>
      </c>
      <c r="K401" s="203" t="s">
        <v>311</v>
      </c>
      <c r="L401" s="208"/>
      <c r="M401" s="209" t="s">
        <v>5</v>
      </c>
      <c r="N401" s="210" t="s">
        <v>46</v>
      </c>
      <c r="O401" s="40"/>
      <c r="P401" s="177">
        <f>O401*H401</f>
        <v>0</v>
      </c>
      <c r="Q401" s="177">
        <v>4.8999999999999998E-4</v>
      </c>
      <c r="R401" s="177">
        <f>Q401*H401</f>
        <v>1.47E-3</v>
      </c>
      <c r="S401" s="177">
        <v>0</v>
      </c>
      <c r="T401" s="178">
        <f>S401*H401</f>
        <v>0</v>
      </c>
      <c r="AR401" s="22" t="s">
        <v>192</v>
      </c>
      <c r="AT401" s="22" t="s">
        <v>263</v>
      </c>
      <c r="AU401" s="22" t="s">
        <v>84</v>
      </c>
      <c r="AY401" s="22" t="s">
        <v>120</v>
      </c>
      <c r="BE401" s="179">
        <f>IF(N401="základní",J401,0)</f>
        <v>0</v>
      </c>
      <c r="BF401" s="179">
        <f>IF(N401="snížená",J401,0)</f>
        <v>0</v>
      </c>
      <c r="BG401" s="179">
        <f>IF(N401="zákl. přenesená",J401,0)</f>
        <v>0</v>
      </c>
      <c r="BH401" s="179">
        <f>IF(N401="sníž. přenesená",J401,0)</f>
        <v>0</v>
      </c>
      <c r="BI401" s="179">
        <f>IF(N401="nulová",J401,0)</f>
        <v>0</v>
      </c>
      <c r="BJ401" s="22" t="s">
        <v>24</v>
      </c>
      <c r="BK401" s="179">
        <f>ROUND(I401*H401,2)</f>
        <v>0</v>
      </c>
      <c r="BL401" s="22" t="s">
        <v>127</v>
      </c>
      <c r="BM401" s="22" t="s">
        <v>477</v>
      </c>
    </row>
    <row r="402" spans="2:65" s="1" customFormat="1" ht="27">
      <c r="B402" s="39"/>
      <c r="D402" s="180" t="s">
        <v>129</v>
      </c>
      <c r="F402" s="181" t="s">
        <v>478</v>
      </c>
      <c r="I402" s="182"/>
      <c r="L402" s="39"/>
      <c r="M402" s="183"/>
      <c r="N402" s="40"/>
      <c r="O402" s="40"/>
      <c r="P402" s="40"/>
      <c r="Q402" s="40"/>
      <c r="R402" s="40"/>
      <c r="S402" s="40"/>
      <c r="T402" s="68"/>
      <c r="AT402" s="22" t="s">
        <v>129</v>
      </c>
      <c r="AU402" s="22" t="s">
        <v>84</v>
      </c>
    </row>
    <row r="403" spans="2:65" s="11" customFormat="1" ht="13.5">
      <c r="B403" s="185"/>
      <c r="D403" s="180" t="s">
        <v>133</v>
      </c>
      <c r="E403" s="186" t="s">
        <v>5</v>
      </c>
      <c r="F403" s="187" t="s">
        <v>479</v>
      </c>
      <c r="H403" s="188">
        <v>3</v>
      </c>
      <c r="I403" s="189"/>
      <c r="L403" s="185"/>
      <c r="M403" s="190"/>
      <c r="N403" s="191"/>
      <c r="O403" s="191"/>
      <c r="P403" s="191"/>
      <c r="Q403" s="191"/>
      <c r="R403" s="191"/>
      <c r="S403" s="191"/>
      <c r="T403" s="192"/>
      <c r="AT403" s="186" t="s">
        <v>133</v>
      </c>
      <c r="AU403" s="186" t="s">
        <v>84</v>
      </c>
      <c r="AV403" s="11" t="s">
        <v>84</v>
      </c>
      <c r="AW403" s="11" t="s">
        <v>39</v>
      </c>
      <c r="AX403" s="11" t="s">
        <v>75</v>
      </c>
      <c r="AY403" s="186" t="s">
        <v>120</v>
      </c>
    </row>
    <row r="404" spans="2:65" s="12" customFormat="1" ht="13.5">
      <c r="B404" s="193"/>
      <c r="D404" s="180" t="s">
        <v>133</v>
      </c>
      <c r="E404" s="194" t="s">
        <v>5</v>
      </c>
      <c r="F404" s="195" t="s">
        <v>135</v>
      </c>
      <c r="H404" s="196">
        <v>3</v>
      </c>
      <c r="I404" s="197"/>
      <c r="L404" s="193"/>
      <c r="M404" s="198"/>
      <c r="N404" s="199"/>
      <c r="O404" s="199"/>
      <c r="P404" s="199"/>
      <c r="Q404" s="199"/>
      <c r="R404" s="199"/>
      <c r="S404" s="199"/>
      <c r="T404" s="200"/>
      <c r="AT404" s="194" t="s">
        <v>133</v>
      </c>
      <c r="AU404" s="194" t="s">
        <v>84</v>
      </c>
      <c r="AV404" s="12" t="s">
        <v>127</v>
      </c>
      <c r="AW404" s="12" t="s">
        <v>39</v>
      </c>
      <c r="AX404" s="12" t="s">
        <v>24</v>
      </c>
      <c r="AY404" s="194" t="s">
        <v>120</v>
      </c>
    </row>
    <row r="405" spans="2:65" s="1" customFormat="1" ht="16.5" customHeight="1">
      <c r="B405" s="167"/>
      <c r="C405" s="201" t="s">
        <v>480</v>
      </c>
      <c r="D405" s="201" t="s">
        <v>263</v>
      </c>
      <c r="E405" s="202" t="s">
        <v>481</v>
      </c>
      <c r="F405" s="203" t="s">
        <v>482</v>
      </c>
      <c r="G405" s="204" t="s">
        <v>338</v>
      </c>
      <c r="H405" s="205">
        <v>3</v>
      </c>
      <c r="I405" s="206"/>
      <c r="J405" s="207">
        <f>ROUND(I405*H405,2)</f>
        <v>0</v>
      </c>
      <c r="K405" s="203" t="s">
        <v>311</v>
      </c>
      <c r="L405" s="208"/>
      <c r="M405" s="209" t="s">
        <v>5</v>
      </c>
      <c r="N405" s="210" t="s">
        <v>46</v>
      </c>
      <c r="O405" s="40"/>
      <c r="P405" s="177">
        <f>O405*H405</f>
        <v>0</v>
      </c>
      <c r="Q405" s="177">
        <v>4.8999999999999998E-4</v>
      </c>
      <c r="R405" s="177">
        <f>Q405*H405</f>
        <v>1.47E-3</v>
      </c>
      <c r="S405" s="177">
        <v>0</v>
      </c>
      <c r="T405" s="178">
        <f>S405*H405</f>
        <v>0</v>
      </c>
      <c r="AR405" s="22" t="s">
        <v>192</v>
      </c>
      <c r="AT405" s="22" t="s">
        <v>263</v>
      </c>
      <c r="AU405" s="22" t="s">
        <v>84</v>
      </c>
      <c r="AY405" s="22" t="s">
        <v>120</v>
      </c>
      <c r="BE405" s="179">
        <f>IF(N405="základní",J405,0)</f>
        <v>0</v>
      </c>
      <c r="BF405" s="179">
        <f>IF(N405="snížená",J405,0)</f>
        <v>0</v>
      </c>
      <c r="BG405" s="179">
        <f>IF(N405="zákl. přenesená",J405,0)</f>
        <v>0</v>
      </c>
      <c r="BH405" s="179">
        <f>IF(N405="sníž. přenesená",J405,0)</f>
        <v>0</v>
      </c>
      <c r="BI405" s="179">
        <f>IF(N405="nulová",J405,0)</f>
        <v>0</v>
      </c>
      <c r="BJ405" s="22" t="s">
        <v>24</v>
      </c>
      <c r="BK405" s="179">
        <f>ROUND(I405*H405,2)</f>
        <v>0</v>
      </c>
      <c r="BL405" s="22" t="s">
        <v>127</v>
      </c>
      <c r="BM405" s="22" t="s">
        <v>483</v>
      </c>
    </row>
    <row r="406" spans="2:65" s="1" customFormat="1" ht="27">
      <c r="B406" s="39"/>
      <c r="D406" s="180" t="s">
        <v>129</v>
      </c>
      <c r="F406" s="181" t="s">
        <v>478</v>
      </c>
      <c r="I406" s="182"/>
      <c r="L406" s="39"/>
      <c r="M406" s="183"/>
      <c r="N406" s="40"/>
      <c r="O406" s="40"/>
      <c r="P406" s="40"/>
      <c r="Q406" s="40"/>
      <c r="R406" s="40"/>
      <c r="S406" s="40"/>
      <c r="T406" s="68"/>
      <c r="AT406" s="22" t="s">
        <v>129</v>
      </c>
      <c r="AU406" s="22" t="s">
        <v>84</v>
      </c>
    </row>
    <row r="407" spans="2:65" s="11" customFormat="1" ht="13.5">
      <c r="B407" s="185"/>
      <c r="D407" s="180" t="s">
        <v>133</v>
      </c>
      <c r="E407" s="186" t="s">
        <v>5</v>
      </c>
      <c r="F407" s="187" t="s">
        <v>479</v>
      </c>
      <c r="H407" s="188">
        <v>3</v>
      </c>
      <c r="I407" s="189"/>
      <c r="L407" s="185"/>
      <c r="M407" s="190"/>
      <c r="N407" s="191"/>
      <c r="O407" s="191"/>
      <c r="P407" s="191"/>
      <c r="Q407" s="191"/>
      <c r="R407" s="191"/>
      <c r="S407" s="191"/>
      <c r="T407" s="192"/>
      <c r="AT407" s="186" t="s">
        <v>133</v>
      </c>
      <c r="AU407" s="186" t="s">
        <v>84</v>
      </c>
      <c r="AV407" s="11" t="s">
        <v>84</v>
      </c>
      <c r="AW407" s="11" t="s">
        <v>39</v>
      </c>
      <c r="AX407" s="11" t="s">
        <v>75</v>
      </c>
      <c r="AY407" s="186" t="s">
        <v>120</v>
      </c>
    </row>
    <row r="408" spans="2:65" s="12" customFormat="1" ht="13.5">
      <c r="B408" s="193"/>
      <c r="D408" s="180" t="s">
        <v>133</v>
      </c>
      <c r="E408" s="194" t="s">
        <v>5</v>
      </c>
      <c r="F408" s="195" t="s">
        <v>135</v>
      </c>
      <c r="H408" s="196">
        <v>3</v>
      </c>
      <c r="I408" s="197"/>
      <c r="L408" s="193"/>
      <c r="M408" s="198"/>
      <c r="N408" s="199"/>
      <c r="O408" s="199"/>
      <c r="P408" s="199"/>
      <c r="Q408" s="199"/>
      <c r="R408" s="199"/>
      <c r="S408" s="199"/>
      <c r="T408" s="200"/>
      <c r="AT408" s="194" t="s">
        <v>133</v>
      </c>
      <c r="AU408" s="194" t="s">
        <v>84</v>
      </c>
      <c r="AV408" s="12" t="s">
        <v>127</v>
      </c>
      <c r="AW408" s="12" t="s">
        <v>39</v>
      </c>
      <c r="AX408" s="12" t="s">
        <v>24</v>
      </c>
      <c r="AY408" s="194" t="s">
        <v>120</v>
      </c>
    </row>
    <row r="409" spans="2:65" s="1" customFormat="1" ht="25.5" customHeight="1">
      <c r="B409" s="167"/>
      <c r="C409" s="168" t="s">
        <v>484</v>
      </c>
      <c r="D409" s="168" t="s">
        <v>122</v>
      </c>
      <c r="E409" s="169" t="s">
        <v>485</v>
      </c>
      <c r="F409" s="170" t="s">
        <v>486</v>
      </c>
      <c r="G409" s="171" t="s">
        <v>338</v>
      </c>
      <c r="H409" s="172">
        <v>5</v>
      </c>
      <c r="I409" s="173"/>
      <c r="J409" s="174">
        <f>ROUND(I409*H409,2)</f>
        <v>0</v>
      </c>
      <c r="K409" s="170" t="s">
        <v>126</v>
      </c>
      <c r="L409" s="39"/>
      <c r="M409" s="175" t="s">
        <v>5</v>
      </c>
      <c r="N409" s="176" t="s">
        <v>46</v>
      </c>
      <c r="O409" s="40"/>
      <c r="P409" s="177">
        <f>O409*H409</f>
        <v>0</v>
      </c>
      <c r="Q409" s="177">
        <v>1.0000000000000001E-5</v>
      </c>
      <c r="R409" s="177">
        <f>Q409*H409</f>
        <v>5.0000000000000002E-5</v>
      </c>
      <c r="S409" s="177">
        <v>0</v>
      </c>
      <c r="T409" s="178">
        <f>S409*H409</f>
        <v>0</v>
      </c>
      <c r="AR409" s="22" t="s">
        <v>127</v>
      </c>
      <c r="AT409" s="22" t="s">
        <v>122</v>
      </c>
      <c r="AU409" s="22" t="s">
        <v>84</v>
      </c>
      <c r="AY409" s="22" t="s">
        <v>120</v>
      </c>
      <c r="BE409" s="179">
        <f>IF(N409="základní",J409,0)</f>
        <v>0</v>
      </c>
      <c r="BF409" s="179">
        <f>IF(N409="snížená",J409,0)</f>
        <v>0</v>
      </c>
      <c r="BG409" s="179">
        <f>IF(N409="zákl. přenesená",J409,0)</f>
        <v>0</v>
      </c>
      <c r="BH409" s="179">
        <f>IF(N409="sníž. přenesená",J409,0)</f>
        <v>0</v>
      </c>
      <c r="BI409" s="179">
        <f>IF(N409="nulová",J409,0)</f>
        <v>0</v>
      </c>
      <c r="BJ409" s="22" t="s">
        <v>24</v>
      </c>
      <c r="BK409" s="179">
        <f>ROUND(I409*H409,2)</f>
        <v>0</v>
      </c>
      <c r="BL409" s="22" t="s">
        <v>127</v>
      </c>
      <c r="BM409" s="22" t="s">
        <v>487</v>
      </c>
    </row>
    <row r="410" spans="2:65" s="1" customFormat="1" ht="27">
      <c r="B410" s="39"/>
      <c r="D410" s="180" t="s">
        <v>129</v>
      </c>
      <c r="F410" s="181" t="s">
        <v>488</v>
      </c>
      <c r="I410" s="182"/>
      <c r="L410" s="39"/>
      <c r="M410" s="183"/>
      <c r="N410" s="40"/>
      <c r="O410" s="40"/>
      <c r="P410" s="40"/>
      <c r="Q410" s="40"/>
      <c r="R410" s="40"/>
      <c r="S410" s="40"/>
      <c r="T410" s="68"/>
      <c r="AT410" s="22" t="s">
        <v>129</v>
      </c>
      <c r="AU410" s="22" t="s">
        <v>84</v>
      </c>
    </row>
    <row r="411" spans="2:65" s="1" customFormat="1" ht="27">
      <c r="B411" s="39"/>
      <c r="D411" s="180" t="s">
        <v>131</v>
      </c>
      <c r="F411" s="184" t="s">
        <v>420</v>
      </c>
      <c r="I411" s="182"/>
      <c r="L411" s="39"/>
      <c r="M411" s="183"/>
      <c r="N411" s="40"/>
      <c r="O411" s="40"/>
      <c r="P411" s="40"/>
      <c r="Q411" s="40"/>
      <c r="R411" s="40"/>
      <c r="S411" s="40"/>
      <c r="T411" s="68"/>
      <c r="AT411" s="22" t="s">
        <v>131</v>
      </c>
      <c r="AU411" s="22" t="s">
        <v>84</v>
      </c>
    </row>
    <row r="412" spans="2:65" s="11" customFormat="1" ht="13.5">
      <c r="B412" s="185"/>
      <c r="D412" s="180" t="s">
        <v>133</v>
      </c>
      <c r="E412" s="186" t="s">
        <v>5</v>
      </c>
      <c r="F412" s="187" t="s">
        <v>370</v>
      </c>
      <c r="H412" s="188">
        <v>5</v>
      </c>
      <c r="I412" s="189"/>
      <c r="L412" s="185"/>
      <c r="M412" s="190"/>
      <c r="N412" s="191"/>
      <c r="O412" s="191"/>
      <c r="P412" s="191"/>
      <c r="Q412" s="191"/>
      <c r="R412" s="191"/>
      <c r="S412" s="191"/>
      <c r="T412" s="192"/>
      <c r="AT412" s="186" t="s">
        <v>133</v>
      </c>
      <c r="AU412" s="186" t="s">
        <v>84</v>
      </c>
      <c r="AV412" s="11" t="s">
        <v>84</v>
      </c>
      <c r="AW412" s="11" t="s">
        <v>39</v>
      </c>
      <c r="AX412" s="11" t="s">
        <v>75</v>
      </c>
      <c r="AY412" s="186" t="s">
        <v>120</v>
      </c>
    </row>
    <row r="413" spans="2:65" s="12" customFormat="1" ht="13.5">
      <c r="B413" s="193"/>
      <c r="D413" s="180" t="s">
        <v>133</v>
      </c>
      <c r="E413" s="194" t="s">
        <v>5</v>
      </c>
      <c r="F413" s="195" t="s">
        <v>135</v>
      </c>
      <c r="H413" s="196">
        <v>5</v>
      </c>
      <c r="I413" s="197"/>
      <c r="L413" s="193"/>
      <c r="M413" s="198"/>
      <c r="N413" s="199"/>
      <c r="O413" s="199"/>
      <c r="P413" s="199"/>
      <c r="Q413" s="199"/>
      <c r="R413" s="199"/>
      <c r="S413" s="199"/>
      <c r="T413" s="200"/>
      <c r="AT413" s="194" t="s">
        <v>133</v>
      </c>
      <c r="AU413" s="194" t="s">
        <v>84</v>
      </c>
      <c r="AV413" s="12" t="s">
        <v>127</v>
      </c>
      <c r="AW413" s="12" t="s">
        <v>39</v>
      </c>
      <c r="AX413" s="12" t="s">
        <v>24</v>
      </c>
      <c r="AY413" s="194" t="s">
        <v>120</v>
      </c>
    </row>
    <row r="414" spans="2:65" s="1" customFormat="1" ht="16.5" customHeight="1">
      <c r="B414" s="167"/>
      <c r="C414" s="201" t="s">
        <v>489</v>
      </c>
      <c r="D414" s="201" t="s">
        <v>263</v>
      </c>
      <c r="E414" s="202" t="s">
        <v>490</v>
      </c>
      <c r="F414" s="203" t="s">
        <v>491</v>
      </c>
      <c r="G414" s="204" t="s">
        <v>338</v>
      </c>
      <c r="H414" s="205">
        <v>5</v>
      </c>
      <c r="I414" s="206"/>
      <c r="J414" s="207">
        <f>ROUND(I414*H414,2)</f>
        <v>0</v>
      </c>
      <c r="K414" s="203" t="s">
        <v>126</v>
      </c>
      <c r="L414" s="208"/>
      <c r="M414" s="209" t="s">
        <v>5</v>
      </c>
      <c r="N414" s="210" t="s">
        <v>46</v>
      </c>
      <c r="O414" s="40"/>
      <c r="P414" s="177">
        <f>O414*H414</f>
        <v>0</v>
      </c>
      <c r="Q414" s="177">
        <v>1.2099999999999999E-3</v>
      </c>
      <c r="R414" s="177">
        <f>Q414*H414</f>
        <v>6.0499999999999998E-3</v>
      </c>
      <c r="S414" s="177">
        <v>0</v>
      </c>
      <c r="T414" s="178">
        <f>S414*H414</f>
        <v>0</v>
      </c>
      <c r="AR414" s="22" t="s">
        <v>192</v>
      </c>
      <c r="AT414" s="22" t="s">
        <v>263</v>
      </c>
      <c r="AU414" s="22" t="s">
        <v>84</v>
      </c>
      <c r="AY414" s="22" t="s">
        <v>120</v>
      </c>
      <c r="BE414" s="179">
        <f>IF(N414="základní",J414,0)</f>
        <v>0</v>
      </c>
      <c r="BF414" s="179">
        <f>IF(N414="snížená",J414,0)</f>
        <v>0</v>
      </c>
      <c r="BG414" s="179">
        <f>IF(N414="zákl. přenesená",J414,0)</f>
        <v>0</v>
      </c>
      <c r="BH414" s="179">
        <f>IF(N414="sníž. přenesená",J414,0)</f>
        <v>0</v>
      </c>
      <c r="BI414" s="179">
        <f>IF(N414="nulová",J414,0)</f>
        <v>0</v>
      </c>
      <c r="BJ414" s="22" t="s">
        <v>24</v>
      </c>
      <c r="BK414" s="179">
        <f>ROUND(I414*H414,2)</f>
        <v>0</v>
      </c>
      <c r="BL414" s="22" t="s">
        <v>127</v>
      </c>
      <c r="BM414" s="22" t="s">
        <v>492</v>
      </c>
    </row>
    <row r="415" spans="2:65" s="1" customFormat="1" ht="27">
      <c r="B415" s="39"/>
      <c r="D415" s="180" t="s">
        <v>129</v>
      </c>
      <c r="F415" s="181" t="s">
        <v>493</v>
      </c>
      <c r="I415" s="182"/>
      <c r="L415" s="39"/>
      <c r="M415" s="183"/>
      <c r="N415" s="40"/>
      <c r="O415" s="40"/>
      <c r="P415" s="40"/>
      <c r="Q415" s="40"/>
      <c r="R415" s="40"/>
      <c r="S415" s="40"/>
      <c r="T415" s="68"/>
      <c r="AT415" s="22" t="s">
        <v>129</v>
      </c>
      <c r="AU415" s="22" t="s">
        <v>84</v>
      </c>
    </row>
    <row r="416" spans="2:65" s="11" customFormat="1" ht="13.5">
      <c r="B416" s="185"/>
      <c r="D416" s="180" t="s">
        <v>133</v>
      </c>
      <c r="E416" s="186" t="s">
        <v>5</v>
      </c>
      <c r="F416" s="187" t="s">
        <v>370</v>
      </c>
      <c r="H416" s="188">
        <v>5</v>
      </c>
      <c r="I416" s="189"/>
      <c r="L416" s="185"/>
      <c r="M416" s="190"/>
      <c r="N416" s="191"/>
      <c r="O416" s="191"/>
      <c r="P416" s="191"/>
      <c r="Q416" s="191"/>
      <c r="R416" s="191"/>
      <c r="S416" s="191"/>
      <c r="T416" s="192"/>
      <c r="AT416" s="186" t="s">
        <v>133</v>
      </c>
      <c r="AU416" s="186" t="s">
        <v>84</v>
      </c>
      <c r="AV416" s="11" t="s">
        <v>84</v>
      </c>
      <c r="AW416" s="11" t="s">
        <v>39</v>
      </c>
      <c r="AX416" s="11" t="s">
        <v>75</v>
      </c>
      <c r="AY416" s="186" t="s">
        <v>120</v>
      </c>
    </row>
    <row r="417" spans="2:65" s="12" customFormat="1" ht="13.5">
      <c r="B417" s="193"/>
      <c r="D417" s="180" t="s">
        <v>133</v>
      </c>
      <c r="E417" s="194" t="s">
        <v>5</v>
      </c>
      <c r="F417" s="195" t="s">
        <v>135</v>
      </c>
      <c r="H417" s="196">
        <v>5</v>
      </c>
      <c r="I417" s="197"/>
      <c r="L417" s="193"/>
      <c r="M417" s="198"/>
      <c r="N417" s="199"/>
      <c r="O417" s="199"/>
      <c r="P417" s="199"/>
      <c r="Q417" s="199"/>
      <c r="R417" s="199"/>
      <c r="S417" s="199"/>
      <c r="T417" s="200"/>
      <c r="AT417" s="194" t="s">
        <v>133</v>
      </c>
      <c r="AU417" s="194" t="s">
        <v>84</v>
      </c>
      <c r="AV417" s="12" t="s">
        <v>127</v>
      </c>
      <c r="AW417" s="12" t="s">
        <v>39</v>
      </c>
      <c r="AX417" s="12" t="s">
        <v>24</v>
      </c>
      <c r="AY417" s="194" t="s">
        <v>120</v>
      </c>
    </row>
    <row r="418" spans="2:65" s="1" customFormat="1" ht="16.5" customHeight="1">
      <c r="B418" s="167"/>
      <c r="C418" s="168" t="s">
        <v>494</v>
      </c>
      <c r="D418" s="168" t="s">
        <v>122</v>
      </c>
      <c r="E418" s="169" t="s">
        <v>495</v>
      </c>
      <c r="F418" s="170" t="s">
        <v>496</v>
      </c>
      <c r="G418" s="171" t="s">
        <v>125</v>
      </c>
      <c r="H418" s="172">
        <v>106</v>
      </c>
      <c r="I418" s="173"/>
      <c r="J418" s="174">
        <f>ROUND(I418*H418,2)</f>
        <v>0</v>
      </c>
      <c r="K418" s="170" t="s">
        <v>126</v>
      </c>
      <c r="L418" s="39"/>
      <c r="M418" s="175" t="s">
        <v>5</v>
      </c>
      <c r="N418" s="176" t="s">
        <v>46</v>
      </c>
      <c r="O418" s="40"/>
      <c r="P418" s="177">
        <f>O418*H418</f>
        <v>0</v>
      </c>
      <c r="Q418" s="177">
        <v>0</v>
      </c>
      <c r="R418" s="177">
        <f>Q418*H418</f>
        <v>0</v>
      </c>
      <c r="S418" s="177">
        <v>0</v>
      </c>
      <c r="T418" s="178">
        <f>S418*H418</f>
        <v>0</v>
      </c>
      <c r="AR418" s="22" t="s">
        <v>127</v>
      </c>
      <c r="AT418" s="22" t="s">
        <v>122</v>
      </c>
      <c r="AU418" s="22" t="s">
        <v>84</v>
      </c>
      <c r="AY418" s="22" t="s">
        <v>120</v>
      </c>
      <c r="BE418" s="179">
        <f>IF(N418="základní",J418,0)</f>
        <v>0</v>
      </c>
      <c r="BF418" s="179">
        <f>IF(N418="snížená",J418,0)</f>
        <v>0</v>
      </c>
      <c r="BG418" s="179">
        <f>IF(N418="zákl. přenesená",J418,0)</f>
        <v>0</v>
      </c>
      <c r="BH418" s="179">
        <f>IF(N418="sníž. přenesená",J418,0)</f>
        <v>0</v>
      </c>
      <c r="BI418" s="179">
        <f>IF(N418="nulová",J418,0)</f>
        <v>0</v>
      </c>
      <c r="BJ418" s="22" t="s">
        <v>24</v>
      </c>
      <c r="BK418" s="179">
        <f>ROUND(I418*H418,2)</f>
        <v>0</v>
      </c>
      <c r="BL418" s="22" t="s">
        <v>127</v>
      </c>
      <c r="BM418" s="22" t="s">
        <v>497</v>
      </c>
    </row>
    <row r="419" spans="2:65" s="1" customFormat="1" ht="13.5">
      <c r="B419" s="39"/>
      <c r="D419" s="180" t="s">
        <v>129</v>
      </c>
      <c r="F419" s="181" t="s">
        <v>498</v>
      </c>
      <c r="I419" s="182"/>
      <c r="L419" s="39"/>
      <c r="M419" s="183"/>
      <c r="N419" s="40"/>
      <c r="O419" s="40"/>
      <c r="P419" s="40"/>
      <c r="Q419" s="40"/>
      <c r="R419" s="40"/>
      <c r="S419" s="40"/>
      <c r="T419" s="68"/>
      <c r="AT419" s="22" t="s">
        <v>129</v>
      </c>
      <c r="AU419" s="22" t="s">
        <v>84</v>
      </c>
    </row>
    <row r="420" spans="2:65" s="1" customFormat="1" ht="94.5">
      <c r="B420" s="39"/>
      <c r="D420" s="180" t="s">
        <v>131</v>
      </c>
      <c r="F420" s="184" t="s">
        <v>499</v>
      </c>
      <c r="I420" s="182"/>
      <c r="L420" s="39"/>
      <c r="M420" s="183"/>
      <c r="N420" s="40"/>
      <c r="O420" s="40"/>
      <c r="P420" s="40"/>
      <c r="Q420" s="40"/>
      <c r="R420" s="40"/>
      <c r="S420" s="40"/>
      <c r="T420" s="68"/>
      <c r="AT420" s="22" t="s">
        <v>131</v>
      </c>
      <c r="AU420" s="22" t="s">
        <v>84</v>
      </c>
    </row>
    <row r="421" spans="2:65" s="11" customFormat="1" ht="13.5">
      <c r="B421" s="185"/>
      <c r="D421" s="180" t="s">
        <v>133</v>
      </c>
      <c r="E421" s="186" t="s">
        <v>5</v>
      </c>
      <c r="F421" s="187" t="s">
        <v>356</v>
      </c>
      <c r="H421" s="188">
        <v>5</v>
      </c>
      <c r="I421" s="189"/>
      <c r="L421" s="185"/>
      <c r="M421" s="190"/>
      <c r="N421" s="191"/>
      <c r="O421" s="191"/>
      <c r="P421" s="191"/>
      <c r="Q421" s="191"/>
      <c r="R421" s="191"/>
      <c r="S421" s="191"/>
      <c r="T421" s="192"/>
      <c r="AT421" s="186" t="s">
        <v>133</v>
      </c>
      <c r="AU421" s="186" t="s">
        <v>84</v>
      </c>
      <c r="AV421" s="11" t="s">
        <v>84</v>
      </c>
      <c r="AW421" s="11" t="s">
        <v>39</v>
      </c>
      <c r="AX421" s="11" t="s">
        <v>75</v>
      </c>
      <c r="AY421" s="186" t="s">
        <v>120</v>
      </c>
    </row>
    <row r="422" spans="2:65" s="11" customFormat="1" ht="13.5">
      <c r="B422" s="185"/>
      <c r="D422" s="180" t="s">
        <v>133</v>
      </c>
      <c r="E422" s="186" t="s">
        <v>5</v>
      </c>
      <c r="F422" s="187" t="s">
        <v>357</v>
      </c>
      <c r="H422" s="188">
        <v>6</v>
      </c>
      <c r="I422" s="189"/>
      <c r="L422" s="185"/>
      <c r="M422" s="190"/>
      <c r="N422" s="191"/>
      <c r="O422" s="191"/>
      <c r="P422" s="191"/>
      <c r="Q422" s="191"/>
      <c r="R422" s="191"/>
      <c r="S422" s="191"/>
      <c r="T422" s="192"/>
      <c r="AT422" s="186" t="s">
        <v>133</v>
      </c>
      <c r="AU422" s="186" t="s">
        <v>84</v>
      </c>
      <c r="AV422" s="11" t="s">
        <v>84</v>
      </c>
      <c r="AW422" s="11" t="s">
        <v>39</v>
      </c>
      <c r="AX422" s="11" t="s">
        <v>75</v>
      </c>
      <c r="AY422" s="186" t="s">
        <v>120</v>
      </c>
    </row>
    <row r="423" spans="2:65" s="11" customFormat="1" ht="13.5">
      <c r="B423" s="185"/>
      <c r="D423" s="180" t="s">
        <v>133</v>
      </c>
      <c r="E423" s="186" t="s">
        <v>5</v>
      </c>
      <c r="F423" s="187" t="s">
        <v>358</v>
      </c>
      <c r="H423" s="188">
        <v>27</v>
      </c>
      <c r="I423" s="189"/>
      <c r="L423" s="185"/>
      <c r="M423" s="190"/>
      <c r="N423" s="191"/>
      <c r="O423" s="191"/>
      <c r="P423" s="191"/>
      <c r="Q423" s="191"/>
      <c r="R423" s="191"/>
      <c r="S423" s="191"/>
      <c r="T423" s="192"/>
      <c r="AT423" s="186" t="s">
        <v>133</v>
      </c>
      <c r="AU423" s="186" t="s">
        <v>84</v>
      </c>
      <c r="AV423" s="11" t="s">
        <v>84</v>
      </c>
      <c r="AW423" s="11" t="s">
        <v>39</v>
      </c>
      <c r="AX423" s="11" t="s">
        <v>75</v>
      </c>
      <c r="AY423" s="186" t="s">
        <v>120</v>
      </c>
    </row>
    <row r="424" spans="2:65" s="11" customFormat="1" ht="13.5">
      <c r="B424" s="185"/>
      <c r="D424" s="180" t="s">
        <v>133</v>
      </c>
      <c r="E424" s="186" t="s">
        <v>5</v>
      </c>
      <c r="F424" s="187" t="s">
        <v>359</v>
      </c>
      <c r="H424" s="188">
        <v>20</v>
      </c>
      <c r="I424" s="189"/>
      <c r="L424" s="185"/>
      <c r="M424" s="190"/>
      <c r="N424" s="191"/>
      <c r="O424" s="191"/>
      <c r="P424" s="191"/>
      <c r="Q424" s="191"/>
      <c r="R424" s="191"/>
      <c r="S424" s="191"/>
      <c r="T424" s="192"/>
      <c r="AT424" s="186" t="s">
        <v>133</v>
      </c>
      <c r="AU424" s="186" t="s">
        <v>84</v>
      </c>
      <c r="AV424" s="11" t="s">
        <v>84</v>
      </c>
      <c r="AW424" s="11" t="s">
        <v>39</v>
      </c>
      <c r="AX424" s="11" t="s">
        <v>75</v>
      </c>
      <c r="AY424" s="186" t="s">
        <v>120</v>
      </c>
    </row>
    <row r="425" spans="2:65" s="11" customFormat="1" ht="13.5">
      <c r="B425" s="185"/>
      <c r="D425" s="180" t="s">
        <v>133</v>
      </c>
      <c r="E425" s="186" t="s">
        <v>5</v>
      </c>
      <c r="F425" s="187" t="s">
        <v>360</v>
      </c>
      <c r="H425" s="188">
        <v>18</v>
      </c>
      <c r="I425" s="189"/>
      <c r="L425" s="185"/>
      <c r="M425" s="190"/>
      <c r="N425" s="191"/>
      <c r="O425" s="191"/>
      <c r="P425" s="191"/>
      <c r="Q425" s="191"/>
      <c r="R425" s="191"/>
      <c r="S425" s="191"/>
      <c r="T425" s="192"/>
      <c r="AT425" s="186" t="s">
        <v>133</v>
      </c>
      <c r="AU425" s="186" t="s">
        <v>84</v>
      </c>
      <c r="AV425" s="11" t="s">
        <v>84</v>
      </c>
      <c r="AW425" s="11" t="s">
        <v>39</v>
      </c>
      <c r="AX425" s="11" t="s">
        <v>75</v>
      </c>
      <c r="AY425" s="186" t="s">
        <v>120</v>
      </c>
    </row>
    <row r="426" spans="2:65" s="11" customFormat="1" ht="13.5">
      <c r="B426" s="185"/>
      <c r="D426" s="180" t="s">
        <v>133</v>
      </c>
      <c r="E426" s="186" t="s">
        <v>5</v>
      </c>
      <c r="F426" s="187" t="s">
        <v>361</v>
      </c>
      <c r="H426" s="188">
        <v>30</v>
      </c>
      <c r="I426" s="189"/>
      <c r="L426" s="185"/>
      <c r="M426" s="190"/>
      <c r="N426" s="191"/>
      <c r="O426" s="191"/>
      <c r="P426" s="191"/>
      <c r="Q426" s="191"/>
      <c r="R426" s="191"/>
      <c r="S426" s="191"/>
      <c r="T426" s="192"/>
      <c r="AT426" s="186" t="s">
        <v>133</v>
      </c>
      <c r="AU426" s="186" t="s">
        <v>84</v>
      </c>
      <c r="AV426" s="11" t="s">
        <v>84</v>
      </c>
      <c r="AW426" s="11" t="s">
        <v>39</v>
      </c>
      <c r="AX426" s="11" t="s">
        <v>75</v>
      </c>
      <c r="AY426" s="186" t="s">
        <v>120</v>
      </c>
    </row>
    <row r="427" spans="2:65" s="12" customFormat="1" ht="13.5">
      <c r="B427" s="193"/>
      <c r="D427" s="180" t="s">
        <v>133</v>
      </c>
      <c r="E427" s="194" t="s">
        <v>5</v>
      </c>
      <c r="F427" s="195" t="s">
        <v>135</v>
      </c>
      <c r="H427" s="196">
        <v>106</v>
      </c>
      <c r="I427" s="197"/>
      <c r="L427" s="193"/>
      <c r="M427" s="198"/>
      <c r="N427" s="199"/>
      <c r="O427" s="199"/>
      <c r="P427" s="199"/>
      <c r="Q427" s="199"/>
      <c r="R427" s="199"/>
      <c r="S427" s="199"/>
      <c r="T427" s="200"/>
      <c r="AT427" s="194" t="s">
        <v>133</v>
      </c>
      <c r="AU427" s="194" t="s">
        <v>84</v>
      </c>
      <c r="AV427" s="12" t="s">
        <v>127</v>
      </c>
      <c r="AW427" s="12" t="s">
        <v>39</v>
      </c>
      <c r="AX427" s="12" t="s">
        <v>24</v>
      </c>
      <c r="AY427" s="194" t="s">
        <v>120</v>
      </c>
    </row>
    <row r="428" spans="2:65" s="1" customFormat="1" ht="16.5" customHeight="1">
      <c r="B428" s="167"/>
      <c r="C428" s="168" t="s">
        <v>500</v>
      </c>
      <c r="D428" s="168" t="s">
        <v>122</v>
      </c>
      <c r="E428" s="169" t="s">
        <v>501</v>
      </c>
      <c r="F428" s="170" t="s">
        <v>502</v>
      </c>
      <c r="G428" s="171" t="s">
        <v>125</v>
      </c>
      <c r="H428" s="172">
        <v>24.5</v>
      </c>
      <c r="I428" s="173"/>
      <c r="J428" s="174">
        <f>ROUND(I428*H428,2)</f>
        <v>0</v>
      </c>
      <c r="K428" s="170" t="s">
        <v>126</v>
      </c>
      <c r="L428" s="39"/>
      <c r="M428" s="175" t="s">
        <v>5</v>
      </c>
      <c r="N428" s="176" t="s">
        <v>46</v>
      </c>
      <c r="O428" s="40"/>
      <c r="P428" s="177">
        <f>O428*H428</f>
        <v>0</v>
      </c>
      <c r="Q428" s="177">
        <v>0</v>
      </c>
      <c r="R428" s="177">
        <f>Q428*H428</f>
        <v>0</v>
      </c>
      <c r="S428" s="177">
        <v>0</v>
      </c>
      <c r="T428" s="178">
        <f>S428*H428</f>
        <v>0</v>
      </c>
      <c r="AR428" s="22" t="s">
        <v>127</v>
      </c>
      <c r="AT428" s="22" t="s">
        <v>122</v>
      </c>
      <c r="AU428" s="22" t="s">
        <v>84</v>
      </c>
      <c r="AY428" s="22" t="s">
        <v>120</v>
      </c>
      <c r="BE428" s="179">
        <f>IF(N428="základní",J428,0)</f>
        <v>0</v>
      </c>
      <c r="BF428" s="179">
        <f>IF(N428="snížená",J428,0)</f>
        <v>0</v>
      </c>
      <c r="BG428" s="179">
        <f>IF(N428="zákl. přenesená",J428,0)</f>
        <v>0</v>
      </c>
      <c r="BH428" s="179">
        <f>IF(N428="sníž. přenesená",J428,0)</f>
        <v>0</v>
      </c>
      <c r="BI428" s="179">
        <f>IF(N428="nulová",J428,0)</f>
        <v>0</v>
      </c>
      <c r="BJ428" s="22" t="s">
        <v>24</v>
      </c>
      <c r="BK428" s="179">
        <f>ROUND(I428*H428,2)</f>
        <v>0</v>
      </c>
      <c r="BL428" s="22" t="s">
        <v>127</v>
      </c>
      <c r="BM428" s="22" t="s">
        <v>503</v>
      </c>
    </row>
    <row r="429" spans="2:65" s="1" customFormat="1" ht="13.5">
      <c r="B429" s="39"/>
      <c r="D429" s="180" t="s">
        <v>129</v>
      </c>
      <c r="F429" s="181" t="s">
        <v>504</v>
      </c>
      <c r="I429" s="182"/>
      <c r="L429" s="39"/>
      <c r="M429" s="183"/>
      <c r="N429" s="40"/>
      <c r="O429" s="40"/>
      <c r="P429" s="40"/>
      <c r="Q429" s="40"/>
      <c r="R429" s="40"/>
      <c r="S429" s="40"/>
      <c r="T429" s="68"/>
      <c r="AT429" s="22" t="s">
        <v>129</v>
      </c>
      <c r="AU429" s="22" t="s">
        <v>84</v>
      </c>
    </row>
    <row r="430" spans="2:65" s="1" customFormat="1" ht="94.5">
      <c r="B430" s="39"/>
      <c r="D430" s="180" t="s">
        <v>131</v>
      </c>
      <c r="F430" s="184" t="s">
        <v>499</v>
      </c>
      <c r="I430" s="182"/>
      <c r="L430" s="39"/>
      <c r="M430" s="183"/>
      <c r="N430" s="40"/>
      <c r="O430" s="40"/>
      <c r="P430" s="40"/>
      <c r="Q430" s="40"/>
      <c r="R430" s="40"/>
      <c r="S430" s="40"/>
      <c r="T430" s="68"/>
      <c r="AT430" s="22" t="s">
        <v>131</v>
      </c>
      <c r="AU430" s="22" t="s">
        <v>84</v>
      </c>
    </row>
    <row r="431" spans="2:65" s="11" customFormat="1" ht="13.5">
      <c r="B431" s="185"/>
      <c r="D431" s="180" t="s">
        <v>133</v>
      </c>
      <c r="E431" s="186" t="s">
        <v>5</v>
      </c>
      <c r="F431" s="187" t="s">
        <v>362</v>
      </c>
      <c r="H431" s="188">
        <v>1.5</v>
      </c>
      <c r="I431" s="189"/>
      <c r="L431" s="185"/>
      <c r="M431" s="190"/>
      <c r="N431" s="191"/>
      <c r="O431" s="191"/>
      <c r="P431" s="191"/>
      <c r="Q431" s="191"/>
      <c r="R431" s="191"/>
      <c r="S431" s="191"/>
      <c r="T431" s="192"/>
      <c r="AT431" s="186" t="s">
        <v>133</v>
      </c>
      <c r="AU431" s="186" t="s">
        <v>84</v>
      </c>
      <c r="AV431" s="11" t="s">
        <v>84</v>
      </c>
      <c r="AW431" s="11" t="s">
        <v>39</v>
      </c>
      <c r="AX431" s="11" t="s">
        <v>75</v>
      </c>
      <c r="AY431" s="186" t="s">
        <v>120</v>
      </c>
    </row>
    <row r="432" spans="2:65" s="11" customFormat="1" ht="13.5">
      <c r="B432" s="185"/>
      <c r="D432" s="180" t="s">
        <v>133</v>
      </c>
      <c r="E432" s="186" t="s">
        <v>5</v>
      </c>
      <c r="F432" s="187" t="s">
        <v>363</v>
      </c>
      <c r="H432" s="188">
        <v>2</v>
      </c>
      <c r="I432" s="189"/>
      <c r="L432" s="185"/>
      <c r="M432" s="190"/>
      <c r="N432" s="191"/>
      <c r="O432" s="191"/>
      <c r="P432" s="191"/>
      <c r="Q432" s="191"/>
      <c r="R432" s="191"/>
      <c r="S432" s="191"/>
      <c r="T432" s="192"/>
      <c r="AT432" s="186" t="s">
        <v>133</v>
      </c>
      <c r="AU432" s="186" t="s">
        <v>84</v>
      </c>
      <c r="AV432" s="11" t="s">
        <v>84</v>
      </c>
      <c r="AW432" s="11" t="s">
        <v>39</v>
      </c>
      <c r="AX432" s="11" t="s">
        <v>75</v>
      </c>
      <c r="AY432" s="186" t="s">
        <v>120</v>
      </c>
    </row>
    <row r="433" spans="2:65" s="11" customFormat="1" ht="13.5">
      <c r="B433" s="185"/>
      <c r="D433" s="180" t="s">
        <v>133</v>
      </c>
      <c r="E433" s="186" t="s">
        <v>5</v>
      </c>
      <c r="F433" s="187" t="s">
        <v>364</v>
      </c>
      <c r="H433" s="188">
        <v>6</v>
      </c>
      <c r="I433" s="189"/>
      <c r="L433" s="185"/>
      <c r="M433" s="190"/>
      <c r="N433" s="191"/>
      <c r="O433" s="191"/>
      <c r="P433" s="191"/>
      <c r="Q433" s="191"/>
      <c r="R433" s="191"/>
      <c r="S433" s="191"/>
      <c r="T433" s="192"/>
      <c r="AT433" s="186" t="s">
        <v>133</v>
      </c>
      <c r="AU433" s="186" t="s">
        <v>84</v>
      </c>
      <c r="AV433" s="11" t="s">
        <v>84</v>
      </c>
      <c r="AW433" s="11" t="s">
        <v>39</v>
      </c>
      <c r="AX433" s="11" t="s">
        <v>75</v>
      </c>
      <c r="AY433" s="186" t="s">
        <v>120</v>
      </c>
    </row>
    <row r="434" spans="2:65" s="11" customFormat="1" ht="13.5">
      <c r="B434" s="185"/>
      <c r="D434" s="180" t="s">
        <v>133</v>
      </c>
      <c r="E434" s="186" t="s">
        <v>5</v>
      </c>
      <c r="F434" s="187" t="s">
        <v>365</v>
      </c>
      <c r="H434" s="188">
        <v>15</v>
      </c>
      <c r="I434" s="189"/>
      <c r="L434" s="185"/>
      <c r="M434" s="190"/>
      <c r="N434" s="191"/>
      <c r="O434" s="191"/>
      <c r="P434" s="191"/>
      <c r="Q434" s="191"/>
      <c r="R434" s="191"/>
      <c r="S434" s="191"/>
      <c r="T434" s="192"/>
      <c r="AT434" s="186" t="s">
        <v>133</v>
      </c>
      <c r="AU434" s="186" t="s">
        <v>84</v>
      </c>
      <c r="AV434" s="11" t="s">
        <v>84</v>
      </c>
      <c r="AW434" s="11" t="s">
        <v>39</v>
      </c>
      <c r="AX434" s="11" t="s">
        <v>75</v>
      </c>
      <c r="AY434" s="186" t="s">
        <v>120</v>
      </c>
    </row>
    <row r="435" spans="2:65" s="12" customFormat="1" ht="13.5">
      <c r="B435" s="193"/>
      <c r="D435" s="180" t="s">
        <v>133</v>
      </c>
      <c r="E435" s="194" t="s">
        <v>5</v>
      </c>
      <c r="F435" s="195" t="s">
        <v>135</v>
      </c>
      <c r="H435" s="196">
        <v>24.5</v>
      </c>
      <c r="I435" s="197"/>
      <c r="L435" s="193"/>
      <c r="M435" s="198"/>
      <c r="N435" s="199"/>
      <c r="O435" s="199"/>
      <c r="P435" s="199"/>
      <c r="Q435" s="199"/>
      <c r="R435" s="199"/>
      <c r="S435" s="199"/>
      <c r="T435" s="200"/>
      <c r="AT435" s="194" t="s">
        <v>133</v>
      </c>
      <c r="AU435" s="194" t="s">
        <v>84</v>
      </c>
      <c r="AV435" s="12" t="s">
        <v>127</v>
      </c>
      <c r="AW435" s="12" t="s">
        <v>39</v>
      </c>
      <c r="AX435" s="12" t="s">
        <v>24</v>
      </c>
      <c r="AY435" s="194" t="s">
        <v>120</v>
      </c>
    </row>
    <row r="436" spans="2:65" s="1" customFormat="1" ht="16.5" customHeight="1">
      <c r="B436" s="167"/>
      <c r="C436" s="168" t="s">
        <v>505</v>
      </c>
      <c r="D436" s="168" t="s">
        <v>122</v>
      </c>
      <c r="E436" s="169" t="s">
        <v>506</v>
      </c>
      <c r="F436" s="170" t="s">
        <v>507</v>
      </c>
      <c r="G436" s="171" t="s">
        <v>338</v>
      </c>
      <c r="H436" s="172">
        <v>2</v>
      </c>
      <c r="I436" s="173"/>
      <c r="J436" s="174">
        <f>ROUND(I436*H436,2)</f>
        <v>0</v>
      </c>
      <c r="K436" s="170" t="s">
        <v>126</v>
      </c>
      <c r="L436" s="39"/>
      <c r="M436" s="175" t="s">
        <v>5</v>
      </c>
      <c r="N436" s="176" t="s">
        <v>46</v>
      </c>
      <c r="O436" s="40"/>
      <c r="P436" s="177">
        <f>O436*H436</f>
        <v>0</v>
      </c>
      <c r="Q436" s="177">
        <v>0.46009</v>
      </c>
      <c r="R436" s="177">
        <f>Q436*H436</f>
        <v>0.92018</v>
      </c>
      <c r="S436" s="177">
        <v>0</v>
      </c>
      <c r="T436" s="178">
        <f>S436*H436</f>
        <v>0</v>
      </c>
      <c r="AR436" s="22" t="s">
        <v>127</v>
      </c>
      <c r="AT436" s="22" t="s">
        <v>122</v>
      </c>
      <c r="AU436" s="22" t="s">
        <v>84</v>
      </c>
      <c r="AY436" s="22" t="s">
        <v>120</v>
      </c>
      <c r="BE436" s="179">
        <f>IF(N436="základní",J436,0)</f>
        <v>0</v>
      </c>
      <c r="BF436" s="179">
        <f>IF(N436="snížená",J436,0)</f>
        <v>0</v>
      </c>
      <c r="BG436" s="179">
        <f>IF(N436="zákl. přenesená",J436,0)</f>
        <v>0</v>
      </c>
      <c r="BH436" s="179">
        <f>IF(N436="sníž. přenesená",J436,0)</f>
        <v>0</v>
      </c>
      <c r="BI436" s="179">
        <f>IF(N436="nulová",J436,0)</f>
        <v>0</v>
      </c>
      <c r="BJ436" s="22" t="s">
        <v>24</v>
      </c>
      <c r="BK436" s="179">
        <f>ROUND(I436*H436,2)</f>
        <v>0</v>
      </c>
      <c r="BL436" s="22" t="s">
        <v>127</v>
      </c>
      <c r="BM436" s="22" t="s">
        <v>508</v>
      </c>
    </row>
    <row r="437" spans="2:65" s="1" customFormat="1" ht="13.5">
      <c r="B437" s="39"/>
      <c r="D437" s="180" t="s">
        <v>129</v>
      </c>
      <c r="F437" s="181" t="s">
        <v>509</v>
      </c>
      <c r="I437" s="182"/>
      <c r="L437" s="39"/>
      <c r="M437" s="183"/>
      <c r="N437" s="40"/>
      <c r="O437" s="40"/>
      <c r="P437" s="40"/>
      <c r="Q437" s="40"/>
      <c r="R437" s="40"/>
      <c r="S437" s="40"/>
      <c r="T437" s="68"/>
      <c r="AT437" s="22" t="s">
        <v>129</v>
      </c>
      <c r="AU437" s="22" t="s">
        <v>84</v>
      </c>
    </row>
    <row r="438" spans="2:65" s="1" customFormat="1" ht="94.5">
      <c r="B438" s="39"/>
      <c r="D438" s="180" t="s">
        <v>131</v>
      </c>
      <c r="F438" s="184" t="s">
        <v>499</v>
      </c>
      <c r="I438" s="182"/>
      <c r="L438" s="39"/>
      <c r="M438" s="183"/>
      <c r="N438" s="40"/>
      <c r="O438" s="40"/>
      <c r="P438" s="40"/>
      <c r="Q438" s="40"/>
      <c r="R438" s="40"/>
      <c r="S438" s="40"/>
      <c r="T438" s="68"/>
      <c r="AT438" s="22" t="s">
        <v>131</v>
      </c>
      <c r="AU438" s="22" t="s">
        <v>84</v>
      </c>
    </row>
    <row r="439" spans="2:65" s="11" customFormat="1" ht="13.5">
      <c r="B439" s="185"/>
      <c r="D439" s="180" t="s">
        <v>133</v>
      </c>
      <c r="E439" s="186" t="s">
        <v>5</v>
      </c>
      <c r="F439" s="187" t="s">
        <v>342</v>
      </c>
      <c r="H439" s="188">
        <v>2</v>
      </c>
      <c r="I439" s="189"/>
      <c r="L439" s="185"/>
      <c r="M439" s="190"/>
      <c r="N439" s="191"/>
      <c r="O439" s="191"/>
      <c r="P439" s="191"/>
      <c r="Q439" s="191"/>
      <c r="R439" s="191"/>
      <c r="S439" s="191"/>
      <c r="T439" s="192"/>
      <c r="AT439" s="186" t="s">
        <v>133</v>
      </c>
      <c r="AU439" s="186" t="s">
        <v>84</v>
      </c>
      <c r="AV439" s="11" t="s">
        <v>84</v>
      </c>
      <c r="AW439" s="11" t="s">
        <v>39</v>
      </c>
      <c r="AX439" s="11" t="s">
        <v>75</v>
      </c>
      <c r="AY439" s="186" t="s">
        <v>120</v>
      </c>
    </row>
    <row r="440" spans="2:65" s="12" customFormat="1" ht="13.5">
      <c r="B440" s="193"/>
      <c r="D440" s="180" t="s">
        <v>133</v>
      </c>
      <c r="E440" s="194" t="s">
        <v>5</v>
      </c>
      <c r="F440" s="195" t="s">
        <v>135</v>
      </c>
      <c r="H440" s="196">
        <v>2</v>
      </c>
      <c r="I440" s="197"/>
      <c r="L440" s="193"/>
      <c r="M440" s="198"/>
      <c r="N440" s="199"/>
      <c r="O440" s="199"/>
      <c r="P440" s="199"/>
      <c r="Q440" s="199"/>
      <c r="R440" s="199"/>
      <c r="S440" s="199"/>
      <c r="T440" s="200"/>
      <c r="AT440" s="194" t="s">
        <v>133</v>
      </c>
      <c r="AU440" s="194" t="s">
        <v>84</v>
      </c>
      <c r="AV440" s="12" t="s">
        <v>127</v>
      </c>
      <c r="AW440" s="12" t="s">
        <v>39</v>
      </c>
      <c r="AX440" s="12" t="s">
        <v>24</v>
      </c>
      <c r="AY440" s="194" t="s">
        <v>120</v>
      </c>
    </row>
    <row r="441" spans="2:65" s="1" customFormat="1" ht="25.5" customHeight="1">
      <c r="B441" s="167"/>
      <c r="C441" s="168" t="s">
        <v>510</v>
      </c>
      <c r="D441" s="168" t="s">
        <v>122</v>
      </c>
      <c r="E441" s="169" t="s">
        <v>511</v>
      </c>
      <c r="F441" s="170" t="s">
        <v>512</v>
      </c>
      <c r="G441" s="171" t="s">
        <v>338</v>
      </c>
      <c r="H441" s="172">
        <v>1</v>
      </c>
      <c r="I441" s="173"/>
      <c r="J441" s="174">
        <f>ROUND(I441*H441,2)</f>
        <v>0</v>
      </c>
      <c r="K441" s="170" t="s">
        <v>126</v>
      </c>
      <c r="L441" s="39"/>
      <c r="M441" s="175" t="s">
        <v>5</v>
      </c>
      <c r="N441" s="176" t="s">
        <v>46</v>
      </c>
      <c r="O441" s="40"/>
      <c r="P441" s="177">
        <f>O441*H441</f>
        <v>0</v>
      </c>
      <c r="Q441" s="177">
        <v>6.3869999999999996E-2</v>
      </c>
      <c r="R441" s="177">
        <f>Q441*H441</f>
        <v>6.3869999999999996E-2</v>
      </c>
      <c r="S441" s="177">
        <v>0</v>
      </c>
      <c r="T441" s="178">
        <f>S441*H441</f>
        <v>0</v>
      </c>
      <c r="AR441" s="22" t="s">
        <v>127</v>
      </c>
      <c r="AT441" s="22" t="s">
        <v>122</v>
      </c>
      <c r="AU441" s="22" t="s">
        <v>84</v>
      </c>
      <c r="AY441" s="22" t="s">
        <v>120</v>
      </c>
      <c r="BE441" s="179">
        <f>IF(N441="základní",J441,0)</f>
        <v>0</v>
      </c>
      <c r="BF441" s="179">
        <f>IF(N441="snížená",J441,0)</f>
        <v>0</v>
      </c>
      <c r="BG441" s="179">
        <f>IF(N441="zákl. přenesená",J441,0)</f>
        <v>0</v>
      </c>
      <c r="BH441" s="179">
        <f>IF(N441="sníž. přenesená",J441,0)</f>
        <v>0</v>
      </c>
      <c r="BI441" s="179">
        <f>IF(N441="nulová",J441,0)</f>
        <v>0</v>
      </c>
      <c r="BJ441" s="22" t="s">
        <v>24</v>
      </c>
      <c r="BK441" s="179">
        <f>ROUND(I441*H441,2)</f>
        <v>0</v>
      </c>
      <c r="BL441" s="22" t="s">
        <v>127</v>
      </c>
      <c r="BM441" s="22" t="s">
        <v>513</v>
      </c>
    </row>
    <row r="442" spans="2:65" s="1" customFormat="1" ht="27">
      <c r="B442" s="39"/>
      <c r="D442" s="180" t="s">
        <v>129</v>
      </c>
      <c r="F442" s="181" t="s">
        <v>514</v>
      </c>
      <c r="I442" s="182"/>
      <c r="L442" s="39"/>
      <c r="M442" s="183"/>
      <c r="N442" s="40"/>
      <c r="O442" s="40"/>
      <c r="P442" s="40"/>
      <c r="Q442" s="40"/>
      <c r="R442" s="40"/>
      <c r="S442" s="40"/>
      <c r="T442" s="68"/>
      <c r="AT442" s="22" t="s">
        <v>129</v>
      </c>
      <c r="AU442" s="22" t="s">
        <v>84</v>
      </c>
    </row>
    <row r="443" spans="2:65" s="1" customFormat="1" ht="81">
      <c r="B443" s="39"/>
      <c r="D443" s="180" t="s">
        <v>131</v>
      </c>
      <c r="F443" s="184" t="s">
        <v>515</v>
      </c>
      <c r="I443" s="182"/>
      <c r="L443" s="39"/>
      <c r="M443" s="183"/>
      <c r="N443" s="40"/>
      <c r="O443" s="40"/>
      <c r="P443" s="40"/>
      <c r="Q443" s="40"/>
      <c r="R443" s="40"/>
      <c r="S443" s="40"/>
      <c r="T443" s="68"/>
      <c r="AT443" s="22" t="s">
        <v>131</v>
      </c>
      <c r="AU443" s="22" t="s">
        <v>84</v>
      </c>
    </row>
    <row r="444" spans="2:65" s="11" customFormat="1" ht="13.5">
      <c r="B444" s="185"/>
      <c r="D444" s="180" t="s">
        <v>133</v>
      </c>
      <c r="E444" s="186" t="s">
        <v>5</v>
      </c>
      <c r="F444" s="187" t="s">
        <v>24</v>
      </c>
      <c r="H444" s="188">
        <v>1</v>
      </c>
      <c r="I444" s="189"/>
      <c r="L444" s="185"/>
      <c r="M444" s="190"/>
      <c r="N444" s="191"/>
      <c r="O444" s="191"/>
      <c r="P444" s="191"/>
      <c r="Q444" s="191"/>
      <c r="R444" s="191"/>
      <c r="S444" s="191"/>
      <c r="T444" s="192"/>
      <c r="AT444" s="186" t="s">
        <v>133</v>
      </c>
      <c r="AU444" s="186" t="s">
        <v>84</v>
      </c>
      <c r="AV444" s="11" t="s">
        <v>84</v>
      </c>
      <c r="AW444" s="11" t="s">
        <v>39</v>
      </c>
      <c r="AX444" s="11" t="s">
        <v>75</v>
      </c>
      <c r="AY444" s="186" t="s">
        <v>120</v>
      </c>
    </row>
    <row r="445" spans="2:65" s="12" customFormat="1" ht="13.5">
      <c r="B445" s="193"/>
      <c r="D445" s="180" t="s">
        <v>133</v>
      </c>
      <c r="E445" s="194" t="s">
        <v>5</v>
      </c>
      <c r="F445" s="195" t="s">
        <v>135</v>
      </c>
      <c r="H445" s="196">
        <v>1</v>
      </c>
      <c r="I445" s="197"/>
      <c r="L445" s="193"/>
      <c r="M445" s="198"/>
      <c r="N445" s="199"/>
      <c r="O445" s="199"/>
      <c r="P445" s="199"/>
      <c r="Q445" s="199"/>
      <c r="R445" s="199"/>
      <c r="S445" s="199"/>
      <c r="T445" s="200"/>
      <c r="AT445" s="194" t="s">
        <v>133</v>
      </c>
      <c r="AU445" s="194" t="s">
        <v>84</v>
      </c>
      <c r="AV445" s="12" t="s">
        <v>127</v>
      </c>
      <c r="AW445" s="12" t="s">
        <v>39</v>
      </c>
      <c r="AX445" s="12" t="s">
        <v>24</v>
      </c>
      <c r="AY445" s="194" t="s">
        <v>120</v>
      </c>
    </row>
    <row r="446" spans="2:65" s="1" customFormat="1" ht="25.5" customHeight="1">
      <c r="B446" s="167"/>
      <c r="C446" s="168" t="s">
        <v>516</v>
      </c>
      <c r="D446" s="168" t="s">
        <v>122</v>
      </c>
      <c r="E446" s="169" t="s">
        <v>517</v>
      </c>
      <c r="F446" s="170" t="s">
        <v>518</v>
      </c>
      <c r="G446" s="171" t="s">
        <v>338</v>
      </c>
      <c r="H446" s="172">
        <v>1</v>
      </c>
      <c r="I446" s="173"/>
      <c r="J446" s="174">
        <f>ROUND(I446*H446,2)</f>
        <v>0</v>
      </c>
      <c r="K446" s="170" t="s">
        <v>126</v>
      </c>
      <c r="L446" s="39"/>
      <c r="M446" s="175" t="s">
        <v>5</v>
      </c>
      <c r="N446" s="176" t="s">
        <v>46</v>
      </c>
      <c r="O446" s="40"/>
      <c r="P446" s="177">
        <f>O446*H446</f>
        <v>0</v>
      </c>
      <c r="Q446" s="177">
        <v>6.1999999999999998E-3</v>
      </c>
      <c r="R446" s="177">
        <f>Q446*H446</f>
        <v>6.1999999999999998E-3</v>
      </c>
      <c r="S446" s="177">
        <v>0</v>
      </c>
      <c r="T446" s="178">
        <f>S446*H446</f>
        <v>0</v>
      </c>
      <c r="AR446" s="22" t="s">
        <v>127</v>
      </c>
      <c r="AT446" s="22" t="s">
        <v>122</v>
      </c>
      <c r="AU446" s="22" t="s">
        <v>84</v>
      </c>
      <c r="AY446" s="22" t="s">
        <v>120</v>
      </c>
      <c r="BE446" s="179">
        <f>IF(N446="základní",J446,0)</f>
        <v>0</v>
      </c>
      <c r="BF446" s="179">
        <f>IF(N446="snížená",J446,0)</f>
        <v>0</v>
      </c>
      <c r="BG446" s="179">
        <f>IF(N446="zákl. přenesená",J446,0)</f>
        <v>0</v>
      </c>
      <c r="BH446" s="179">
        <f>IF(N446="sníž. přenesená",J446,0)</f>
        <v>0</v>
      </c>
      <c r="BI446" s="179">
        <f>IF(N446="nulová",J446,0)</f>
        <v>0</v>
      </c>
      <c r="BJ446" s="22" t="s">
        <v>24</v>
      </c>
      <c r="BK446" s="179">
        <f>ROUND(I446*H446,2)</f>
        <v>0</v>
      </c>
      <c r="BL446" s="22" t="s">
        <v>127</v>
      </c>
      <c r="BM446" s="22" t="s">
        <v>519</v>
      </c>
    </row>
    <row r="447" spans="2:65" s="1" customFormat="1" ht="27">
      <c r="B447" s="39"/>
      <c r="D447" s="180" t="s">
        <v>129</v>
      </c>
      <c r="F447" s="181" t="s">
        <v>520</v>
      </c>
      <c r="I447" s="182"/>
      <c r="L447" s="39"/>
      <c r="M447" s="183"/>
      <c r="N447" s="40"/>
      <c r="O447" s="40"/>
      <c r="P447" s="40"/>
      <c r="Q447" s="40"/>
      <c r="R447" s="40"/>
      <c r="S447" s="40"/>
      <c r="T447" s="68"/>
      <c r="AT447" s="22" t="s">
        <v>129</v>
      </c>
      <c r="AU447" s="22" t="s">
        <v>84</v>
      </c>
    </row>
    <row r="448" spans="2:65" s="1" customFormat="1" ht="81">
      <c r="B448" s="39"/>
      <c r="D448" s="180" t="s">
        <v>131</v>
      </c>
      <c r="F448" s="184" t="s">
        <v>515</v>
      </c>
      <c r="I448" s="182"/>
      <c r="L448" s="39"/>
      <c r="M448" s="183"/>
      <c r="N448" s="40"/>
      <c r="O448" s="40"/>
      <c r="P448" s="40"/>
      <c r="Q448" s="40"/>
      <c r="R448" s="40"/>
      <c r="S448" s="40"/>
      <c r="T448" s="68"/>
      <c r="AT448" s="22" t="s">
        <v>131</v>
      </c>
      <c r="AU448" s="22" t="s">
        <v>84</v>
      </c>
    </row>
    <row r="449" spans="2:65" s="11" customFormat="1" ht="13.5">
      <c r="B449" s="185"/>
      <c r="D449" s="180" t="s">
        <v>133</v>
      </c>
      <c r="E449" s="186" t="s">
        <v>5</v>
      </c>
      <c r="F449" s="187" t="s">
        <v>24</v>
      </c>
      <c r="H449" s="188">
        <v>1</v>
      </c>
      <c r="I449" s="189"/>
      <c r="L449" s="185"/>
      <c r="M449" s="190"/>
      <c r="N449" s="191"/>
      <c r="O449" s="191"/>
      <c r="P449" s="191"/>
      <c r="Q449" s="191"/>
      <c r="R449" s="191"/>
      <c r="S449" s="191"/>
      <c r="T449" s="192"/>
      <c r="AT449" s="186" t="s">
        <v>133</v>
      </c>
      <c r="AU449" s="186" t="s">
        <v>84</v>
      </c>
      <c r="AV449" s="11" t="s">
        <v>84</v>
      </c>
      <c r="AW449" s="11" t="s">
        <v>39</v>
      </c>
      <c r="AX449" s="11" t="s">
        <v>75</v>
      </c>
      <c r="AY449" s="186" t="s">
        <v>120</v>
      </c>
    </row>
    <row r="450" spans="2:65" s="12" customFormat="1" ht="13.5">
      <c r="B450" s="193"/>
      <c r="D450" s="180" t="s">
        <v>133</v>
      </c>
      <c r="E450" s="194" t="s">
        <v>5</v>
      </c>
      <c r="F450" s="195" t="s">
        <v>135</v>
      </c>
      <c r="H450" s="196">
        <v>1</v>
      </c>
      <c r="I450" s="197"/>
      <c r="L450" s="193"/>
      <c r="M450" s="198"/>
      <c r="N450" s="199"/>
      <c r="O450" s="199"/>
      <c r="P450" s="199"/>
      <c r="Q450" s="199"/>
      <c r="R450" s="199"/>
      <c r="S450" s="199"/>
      <c r="T450" s="200"/>
      <c r="AT450" s="194" t="s">
        <v>133</v>
      </c>
      <c r="AU450" s="194" t="s">
        <v>84</v>
      </c>
      <c r="AV450" s="12" t="s">
        <v>127</v>
      </c>
      <c r="AW450" s="12" t="s">
        <v>39</v>
      </c>
      <c r="AX450" s="12" t="s">
        <v>24</v>
      </c>
      <c r="AY450" s="194" t="s">
        <v>120</v>
      </c>
    </row>
    <row r="451" spans="2:65" s="1" customFormat="1" ht="25.5" customHeight="1">
      <c r="B451" s="167"/>
      <c r="C451" s="168" t="s">
        <v>521</v>
      </c>
      <c r="D451" s="168" t="s">
        <v>122</v>
      </c>
      <c r="E451" s="169" t="s">
        <v>522</v>
      </c>
      <c r="F451" s="170" t="s">
        <v>523</v>
      </c>
      <c r="G451" s="171" t="s">
        <v>338</v>
      </c>
      <c r="H451" s="172">
        <v>5</v>
      </c>
      <c r="I451" s="173"/>
      <c r="J451" s="174">
        <f>ROUND(I451*H451,2)</f>
        <v>0</v>
      </c>
      <c r="K451" s="170" t="s">
        <v>126</v>
      </c>
      <c r="L451" s="39"/>
      <c r="M451" s="175" t="s">
        <v>5</v>
      </c>
      <c r="N451" s="176" t="s">
        <v>46</v>
      </c>
      <c r="O451" s="40"/>
      <c r="P451" s="177">
        <f>O451*H451</f>
        <v>0</v>
      </c>
      <c r="Q451" s="177">
        <v>1.0279999999999999E-2</v>
      </c>
      <c r="R451" s="177">
        <f>Q451*H451</f>
        <v>5.1399999999999994E-2</v>
      </c>
      <c r="S451" s="177">
        <v>0</v>
      </c>
      <c r="T451" s="178">
        <f>S451*H451</f>
        <v>0</v>
      </c>
      <c r="AR451" s="22" t="s">
        <v>127</v>
      </c>
      <c r="AT451" s="22" t="s">
        <v>122</v>
      </c>
      <c r="AU451" s="22" t="s">
        <v>84</v>
      </c>
      <c r="AY451" s="22" t="s">
        <v>120</v>
      </c>
      <c r="BE451" s="179">
        <f>IF(N451="základní",J451,0)</f>
        <v>0</v>
      </c>
      <c r="BF451" s="179">
        <f>IF(N451="snížená",J451,0)</f>
        <v>0</v>
      </c>
      <c r="BG451" s="179">
        <f>IF(N451="zákl. přenesená",J451,0)</f>
        <v>0</v>
      </c>
      <c r="BH451" s="179">
        <f>IF(N451="sníž. přenesená",J451,0)</f>
        <v>0</v>
      </c>
      <c r="BI451" s="179">
        <f>IF(N451="nulová",J451,0)</f>
        <v>0</v>
      </c>
      <c r="BJ451" s="22" t="s">
        <v>24</v>
      </c>
      <c r="BK451" s="179">
        <f>ROUND(I451*H451,2)</f>
        <v>0</v>
      </c>
      <c r="BL451" s="22" t="s">
        <v>127</v>
      </c>
      <c r="BM451" s="22" t="s">
        <v>524</v>
      </c>
    </row>
    <row r="452" spans="2:65" s="1" customFormat="1" ht="27">
      <c r="B452" s="39"/>
      <c r="D452" s="180" t="s">
        <v>129</v>
      </c>
      <c r="F452" s="181" t="s">
        <v>525</v>
      </c>
      <c r="I452" s="182"/>
      <c r="L452" s="39"/>
      <c r="M452" s="183"/>
      <c r="N452" s="40"/>
      <c r="O452" s="40"/>
      <c r="P452" s="40"/>
      <c r="Q452" s="40"/>
      <c r="R452" s="40"/>
      <c r="S452" s="40"/>
      <c r="T452" s="68"/>
      <c r="AT452" s="22" t="s">
        <v>129</v>
      </c>
      <c r="AU452" s="22" t="s">
        <v>84</v>
      </c>
    </row>
    <row r="453" spans="2:65" s="1" customFormat="1" ht="81">
      <c r="B453" s="39"/>
      <c r="D453" s="180" t="s">
        <v>131</v>
      </c>
      <c r="F453" s="184" t="s">
        <v>515</v>
      </c>
      <c r="I453" s="182"/>
      <c r="L453" s="39"/>
      <c r="M453" s="183"/>
      <c r="N453" s="40"/>
      <c r="O453" s="40"/>
      <c r="P453" s="40"/>
      <c r="Q453" s="40"/>
      <c r="R453" s="40"/>
      <c r="S453" s="40"/>
      <c r="T453" s="68"/>
      <c r="AT453" s="22" t="s">
        <v>131</v>
      </c>
      <c r="AU453" s="22" t="s">
        <v>84</v>
      </c>
    </row>
    <row r="454" spans="2:65" s="11" customFormat="1" ht="13.5">
      <c r="B454" s="185"/>
      <c r="D454" s="180" t="s">
        <v>133</v>
      </c>
      <c r="E454" s="186" t="s">
        <v>5</v>
      </c>
      <c r="F454" s="187" t="s">
        <v>370</v>
      </c>
      <c r="H454" s="188">
        <v>5</v>
      </c>
      <c r="I454" s="189"/>
      <c r="L454" s="185"/>
      <c r="M454" s="190"/>
      <c r="N454" s="191"/>
      <c r="O454" s="191"/>
      <c r="P454" s="191"/>
      <c r="Q454" s="191"/>
      <c r="R454" s="191"/>
      <c r="S454" s="191"/>
      <c r="T454" s="192"/>
      <c r="AT454" s="186" t="s">
        <v>133</v>
      </c>
      <c r="AU454" s="186" t="s">
        <v>84</v>
      </c>
      <c r="AV454" s="11" t="s">
        <v>84</v>
      </c>
      <c r="AW454" s="11" t="s">
        <v>39</v>
      </c>
      <c r="AX454" s="11" t="s">
        <v>75</v>
      </c>
      <c r="AY454" s="186" t="s">
        <v>120</v>
      </c>
    </row>
    <row r="455" spans="2:65" s="12" customFormat="1" ht="13.5">
      <c r="B455" s="193"/>
      <c r="D455" s="180" t="s">
        <v>133</v>
      </c>
      <c r="E455" s="194" t="s">
        <v>5</v>
      </c>
      <c r="F455" s="195" t="s">
        <v>135</v>
      </c>
      <c r="H455" s="196">
        <v>5</v>
      </c>
      <c r="I455" s="197"/>
      <c r="L455" s="193"/>
      <c r="M455" s="198"/>
      <c r="N455" s="199"/>
      <c r="O455" s="199"/>
      <c r="P455" s="199"/>
      <c r="Q455" s="199"/>
      <c r="R455" s="199"/>
      <c r="S455" s="199"/>
      <c r="T455" s="200"/>
      <c r="AT455" s="194" t="s">
        <v>133</v>
      </c>
      <c r="AU455" s="194" t="s">
        <v>84</v>
      </c>
      <c r="AV455" s="12" t="s">
        <v>127</v>
      </c>
      <c r="AW455" s="12" t="s">
        <v>39</v>
      </c>
      <c r="AX455" s="12" t="s">
        <v>24</v>
      </c>
      <c r="AY455" s="194" t="s">
        <v>120</v>
      </c>
    </row>
    <row r="456" spans="2:65" s="1" customFormat="1" ht="25.5" customHeight="1">
      <c r="B456" s="167"/>
      <c r="C456" s="168" t="s">
        <v>526</v>
      </c>
      <c r="D456" s="168" t="s">
        <v>122</v>
      </c>
      <c r="E456" s="169" t="s">
        <v>527</v>
      </c>
      <c r="F456" s="170" t="s">
        <v>528</v>
      </c>
      <c r="G456" s="171" t="s">
        <v>338</v>
      </c>
      <c r="H456" s="172">
        <v>6</v>
      </c>
      <c r="I456" s="173"/>
      <c r="J456" s="174">
        <f>ROUND(I456*H456,2)</f>
        <v>0</v>
      </c>
      <c r="K456" s="170" t="s">
        <v>126</v>
      </c>
      <c r="L456" s="39"/>
      <c r="M456" s="175" t="s">
        <v>5</v>
      </c>
      <c r="N456" s="176" t="s">
        <v>46</v>
      </c>
      <c r="O456" s="40"/>
      <c r="P456" s="177">
        <f>O456*H456</f>
        <v>0</v>
      </c>
      <c r="Q456" s="177">
        <v>7.1199999999999996E-3</v>
      </c>
      <c r="R456" s="177">
        <f>Q456*H456</f>
        <v>4.2719999999999994E-2</v>
      </c>
      <c r="S456" s="177">
        <v>0</v>
      </c>
      <c r="T456" s="178">
        <f>S456*H456</f>
        <v>0</v>
      </c>
      <c r="AR456" s="22" t="s">
        <v>127</v>
      </c>
      <c r="AT456" s="22" t="s">
        <v>122</v>
      </c>
      <c r="AU456" s="22" t="s">
        <v>84</v>
      </c>
      <c r="AY456" s="22" t="s">
        <v>120</v>
      </c>
      <c r="BE456" s="179">
        <f>IF(N456="základní",J456,0)</f>
        <v>0</v>
      </c>
      <c r="BF456" s="179">
        <f>IF(N456="snížená",J456,0)</f>
        <v>0</v>
      </c>
      <c r="BG456" s="179">
        <f>IF(N456="zákl. přenesená",J456,0)</f>
        <v>0</v>
      </c>
      <c r="BH456" s="179">
        <f>IF(N456="sníž. přenesená",J456,0)</f>
        <v>0</v>
      </c>
      <c r="BI456" s="179">
        <f>IF(N456="nulová",J456,0)</f>
        <v>0</v>
      </c>
      <c r="BJ456" s="22" t="s">
        <v>24</v>
      </c>
      <c r="BK456" s="179">
        <f>ROUND(I456*H456,2)</f>
        <v>0</v>
      </c>
      <c r="BL456" s="22" t="s">
        <v>127</v>
      </c>
      <c r="BM456" s="22" t="s">
        <v>529</v>
      </c>
    </row>
    <row r="457" spans="2:65" s="1" customFormat="1" ht="27">
      <c r="B457" s="39"/>
      <c r="D457" s="180" t="s">
        <v>129</v>
      </c>
      <c r="F457" s="181" t="s">
        <v>530</v>
      </c>
      <c r="I457" s="182"/>
      <c r="L457" s="39"/>
      <c r="M457" s="183"/>
      <c r="N457" s="40"/>
      <c r="O457" s="40"/>
      <c r="P457" s="40"/>
      <c r="Q457" s="40"/>
      <c r="R457" s="40"/>
      <c r="S457" s="40"/>
      <c r="T457" s="68"/>
      <c r="AT457" s="22" t="s">
        <v>129</v>
      </c>
      <c r="AU457" s="22" t="s">
        <v>84</v>
      </c>
    </row>
    <row r="458" spans="2:65" s="1" customFormat="1" ht="81">
      <c r="B458" s="39"/>
      <c r="D458" s="180" t="s">
        <v>131</v>
      </c>
      <c r="F458" s="184" t="s">
        <v>515</v>
      </c>
      <c r="I458" s="182"/>
      <c r="L458" s="39"/>
      <c r="M458" s="183"/>
      <c r="N458" s="40"/>
      <c r="O458" s="40"/>
      <c r="P458" s="40"/>
      <c r="Q458" s="40"/>
      <c r="R458" s="40"/>
      <c r="S458" s="40"/>
      <c r="T458" s="68"/>
      <c r="AT458" s="22" t="s">
        <v>131</v>
      </c>
      <c r="AU458" s="22" t="s">
        <v>84</v>
      </c>
    </row>
    <row r="459" spans="2:65" s="11" customFormat="1" ht="13.5">
      <c r="B459" s="185"/>
      <c r="D459" s="180" t="s">
        <v>133</v>
      </c>
      <c r="E459" s="186" t="s">
        <v>5</v>
      </c>
      <c r="F459" s="187" t="s">
        <v>531</v>
      </c>
      <c r="H459" s="188">
        <v>6</v>
      </c>
      <c r="I459" s="189"/>
      <c r="L459" s="185"/>
      <c r="M459" s="190"/>
      <c r="N459" s="191"/>
      <c r="O459" s="191"/>
      <c r="P459" s="191"/>
      <c r="Q459" s="191"/>
      <c r="R459" s="191"/>
      <c r="S459" s="191"/>
      <c r="T459" s="192"/>
      <c r="AT459" s="186" t="s">
        <v>133</v>
      </c>
      <c r="AU459" s="186" t="s">
        <v>84</v>
      </c>
      <c r="AV459" s="11" t="s">
        <v>84</v>
      </c>
      <c r="AW459" s="11" t="s">
        <v>39</v>
      </c>
      <c r="AX459" s="11" t="s">
        <v>75</v>
      </c>
      <c r="AY459" s="186" t="s">
        <v>120</v>
      </c>
    </row>
    <row r="460" spans="2:65" s="12" customFormat="1" ht="13.5">
      <c r="B460" s="193"/>
      <c r="D460" s="180" t="s">
        <v>133</v>
      </c>
      <c r="E460" s="194" t="s">
        <v>5</v>
      </c>
      <c r="F460" s="195" t="s">
        <v>135</v>
      </c>
      <c r="H460" s="196">
        <v>6</v>
      </c>
      <c r="I460" s="197"/>
      <c r="L460" s="193"/>
      <c r="M460" s="198"/>
      <c r="N460" s="199"/>
      <c r="O460" s="199"/>
      <c r="P460" s="199"/>
      <c r="Q460" s="199"/>
      <c r="R460" s="199"/>
      <c r="S460" s="199"/>
      <c r="T460" s="200"/>
      <c r="AT460" s="194" t="s">
        <v>133</v>
      </c>
      <c r="AU460" s="194" t="s">
        <v>84</v>
      </c>
      <c r="AV460" s="12" t="s">
        <v>127</v>
      </c>
      <c r="AW460" s="12" t="s">
        <v>39</v>
      </c>
      <c r="AX460" s="12" t="s">
        <v>24</v>
      </c>
      <c r="AY460" s="194" t="s">
        <v>120</v>
      </c>
    </row>
    <row r="461" spans="2:65" s="1" customFormat="1" ht="25.5" customHeight="1">
      <c r="B461" s="167"/>
      <c r="C461" s="168" t="s">
        <v>532</v>
      </c>
      <c r="D461" s="168" t="s">
        <v>122</v>
      </c>
      <c r="E461" s="169" t="s">
        <v>533</v>
      </c>
      <c r="F461" s="170" t="s">
        <v>534</v>
      </c>
      <c r="G461" s="171" t="s">
        <v>338</v>
      </c>
      <c r="H461" s="172">
        <v>6</v>
      </c>
      <c r="I461" s="173"/>
      <c r="J461" s="174">
        <f>ROUND(I461*H461,2)</f>
        <v>0</v>
      </c>
      <c r="K461" s="170" t="s">
        <v>126</v>
      </c>
      <c r="L461" s="39"/>
      <c r="M461" s="175" t="s">
        <v>5</v>
      </c>
      <c r="N461" s="176" t="s">
        <v>46</v>
      </c>
      <c r="O461" s="40"/>
      <c r="P461" s="177">
        <f>O461*H461</f>
        <v>0</v>
      </c>
      <c r="Q461" s="177">
        <v>0</v>
      </c>
      <c r="R461" s="177">
        <f>Q461*H461</f>
        <v>0</v>
      </c>
      <c r="S461" s="177">
        <v>0</v>
      </c>
      <c r="T461" s="178">
        <f>S461*H461</f>
        <v>0</v>
      </c>
      <c r="AR461" s="22" t="s">
        <v>127</v>
      </c>
      <c r="AT461" s="22" t="s">
        <v>122</v>
      </c>
      <c r="AU461" s="22" t="s">
        <v>84</v>
      </c>
      <c r="AY461" s="22" t="s">
        <v>120</v>
      </c>
      <c r="BE461" s="179">
        <f>IF(N461="základní",J461,0)</f>
        <v>0</v>
      </c>
      <c r="BF461" s="179">
        <f>IF(N461="snížená",J461,0)</f>
        <v>0</v>
      </c>
      <c r="BG461" s="179">
        <f>IF(N461="zákl. přenesená",J461,0)</f>
        <v>0</v>
      </c>
      <c r="BH461" s="179">
        <f>IF(N461="sníž. přenesená",J461,0)</f>
        <v>0</v>
      </c>
      <c r="BI461" s="179">
        <f>IF(N461="nulová",J461,0)</f>
        <v>0</v>
      </c>
      <c r="BJ461" s="22" t="s">
        <v>24</v>
      </c>
      <c r="BK461" s="179">
        <f>ROUND(I461*H461,2)</f>
        <v>0</v>
      </c>
      <c r="BL461" s="22" t="s">
        <v>127</v>
      </c>
      <c r="BM461" s="22" t="s">
        <v>535</v>
      </c>
    </row>
    <row r="462" spans="2:65" s="1" customFormat="1" ht="27">
      <c r="B462" s="39"/>
      <c r="D462" s="180" t="s">
        <v>129</v>
      </c>
      <c r="F462" s="181" t="s">
        <v>536</v>
      </c>
      <c r="I462" s="182"/>
      <c r="L462" s="39"/>
      <c r="M462" s="183"/>
      <c r="N462" s="40"/>
      <c r="O462" s="40"/>
      <c r="P462" s="40"/>
      <c r="Q462" s="40"/>
      <c r="R462" s="40"/>
      <c r="S462" s="40"/>
      <c r="T462" s="68"/>
      <c r="AT462" s="22" t="s">
        <v>129</v>
      </c>
      <c r="AU462" s="22" t="s">
        <v>84</v>
      </c>
    </row>
    <row r="463" spans="2:65" s="1" customFormat="1" ht="81">
      <c r="B463" s="39"/>
      <c r="D463" s="180" t="s">
        <v>131</v>
      </c>
      <c r="F463" s="184" t="s">
        <v>515</v>
      </c>
      <c r="I463" s="182"/>
      <c r="L463" s="39"/>
      <c r="M463" s="183"/>
      <c r="N463" s="40"/>
      <c r="O463" s="40"/>
      <c r="P463" s="40"/>
      <c r="Q463" s="40"/>
      <c r="R463" s="40"/>
      <c r="S463" s="40"/>
      <c r="T463" s="68"/>
      <c r="AT463" s="22" t="s">
        <v>131</v>
      </c>
      <c r="AU463" s="22" t="s">
        <v>84</v>
      </c>
    </row>
    <row r="464" spans="2:65" s="11" customFormat="1" ht="13.5">
      <c r="B464" s="185"/>
      <c r="D464" s="180" t="s">
        <v>133</v>
      </c>
      <c r="E464" s="186" t="s">
        <v>5</v>
      </c>
      <c r="F464" s="187" t="s">
        <v>531</v>
      </c>
      <c r="H464" s="188">
        <v>6</v>
      </c>
      <c r="I464" s="189"/>
      <c r="L464" s="185"/>
      <c r="M464" s="190"/>
      <c r="N464" s="191"/>
      <c r="O464" s="191"/>
      <c r="P464" s="191"/>
      <c r="Q464" s="191"/>
      <c r="R464" s="191"/>
      <c r="S464" s="191"/>
      <c r="T464" s="192"/>
      <c r="AT464" s="186" t="s">
        <v>133</v>
      </c>
      <c r="AU464" s="186" t="s">
        <v>84</v>
      </c>
      <c r="AV464" s="11" t="s">
        <v>84</v>
      </c>
      <c r="AW464" s="11" t="s">
        <v>39</v>
      </c>
      <c r="AX464" s="11" t="s">
        <v>75</v>
      </c>
      <c r="AY464" s="186" t="s">
        <v>120</v>
      </c>
    </row>
    <row r="465" spans="2:65" s="12" customFormat="1" ht="13.5">
      <c r="B465" s="193"/>
      <c r="D465" s="180" t="s">
        <v>133</v>
      </c>
      <c r="E465" s="194" t="s">
        <v>5</v>
      </c>
      <c r="F465" s="195" t="s">
        <v>135</v>
      </c>
      <c r="H465" s="196">
        <v>6</v>
      </c>
      <c r="I465" s="197"/>
      <c r="L465" s="193"/>
      <c r="M465" s="198"/>
      <c r="N465" s="199"/>
      <c r="O465" s="199"/>
      <c r="P465" s="199"/>
      <c r="Q465" s="199"/>
      <c r="R465" s="199"/>
      <c r="S465" s="199"/>
      <c r="T465" s="200"/>
      <c r="AT465" s="194" t="s">
        <v>133</v>
      </c>
      <c r="AU465" s="194" t="s">
        <v>84</v>
      </c>
      <c r="AV465" s="12" t="s">
        <v>127</v>
      </c>
      <c r="AW465" s="12" t="s">
        <v>39</v>
      </c>
      <c r="AX465" s="12" t="s">
        <v>24</v>
      </c>
      <c r="AY465" s="194" t="s">
        <v>120</v>
      </c>
    </row>
    <row r="466" spans="2:65" s="1" customFormat="1" ht="25.5" customHeight="1">
      <c r="B466" s="167"/>
      <c r="C466" s="168" t="s">
        <v>537</v>
      </c>
      <c r="D466" s="168" t="s">
        <v>122</v>
      </c>
      <c r="E466" s="169" t="s">
        <v>538</v>
      </c>
      <c r="F466" s="170" t="s">
        <v>539</v>
      </c>
      <c r="G466" s="171" t="s">
        <v>338</v>
      </c>
      <c r="H466" s="172">
        <v>6</v>
      </c>
      <c r="I466" s="173"/>
      <c r="J466" s="174">
        <f>ROUND(I466*H466,2)</f>
        <v>0</v>
      </c>
      <c r="K466" s="170" t="s">
        <v>126</v>
      </c>
      <c r="L466" s="39"/>
      <c r="M466" s="175" t="s">
        <v>5</v>
      </c>
      <c r="N466" s="176" t="s">
        <v>46</v>
      </c>
      <c r="O466" s="40"/>
      <c r="P466" s="177">
        <f>O466*H466</f>
        <v>0</v>
      </c>
      <c r="Q466" s="177">
        <v>2.5250000000000002E-2</v>
      </c>
      <c r="R466" s="177">
        <f>Q466*H466</f>
        <v>0.15150000000000002</v>
      </c>
      <c r="S466" s="177">
        <v>0</v>
      </c>
      <c r="T466" s="178">
        <f>S466*H466</f>
        <v>0</v>
      </c>
      <c r="AR466" s="22" t="s">
        <v>127</v>
      </c>
      <c r="AT466" s="22" t="s">
        <v>122</v>
      </c>
      <c r="AU466" s="22" t="s">
        <v>84</v>
      </c>
      <c r="AY466" s="22" t="s">
        <v>120</v>
      </c>
      <c r="BE466" s="179">
        <f>IF(N466="základní",J466,0)</f>
        <v>0</v>
      </c>
      <c r="BF466" s="179">
        <f>IF(N466="snížená",J466,0)</f>
        <v>0</v>
      </c>
      <c r="BG466" s="179">
        <f>IF(N466="zákl. přenesená",J466,0)</f>
        <v>0</v>
      </c>
      <c r="BH466" s="179">
        <f>IF(N466="sníž. přenesená",J466,0)</f>
        <v>0</v>
      </c>
      <c r="BI466" s="179">
        <f>IF(N466="nulová",J466,0)</f>
        <v>0</v>
      </c>
      <c r="BJ466" s="22" t="s">
        <v>24</v>
      </c>
      <c r="BK466" s="179">
        <f>ROUND(I466*H466,2)</f>
        <v>0</v>
      </c>
      <c r="BL466" s="22" t="s">
        <v>127</v>
      </c>
      <c r="BM466" s="22" t="s">
        <v>540</v>
      </c>
    </row>
    <row r="467" spans="2:65" s="1" customFormat="1" ht="27">
      <c r="B467" s="39"/>
      <c r="D467" s="180" t="s">
        <v>129</v>
      </c>
      <c r="F467" s="181" t="s">
        <v>541</v>
      </c>
      <c r="I467" s="182"/>
      <c r="L467" s="39"/>
      <c r="M467" s="183"/>
      <c r="N467" s="40"/>
      <c r="O467" s="40"/>
      <c r="P467" s="40"/>
      <c r="Q467" s="40"/>
      <c r="R467" s="40"/>
      <c r="S467" s="40"/>
      <c r="T467" s="68"/>
      <c r="AT467" s="22" t="s">
        <v>129</v>
      </c>
      <c r="AU467" s="22" t="s">
        <v>84</v>
      </c>
    </row>
    <row r="468" spans="2:65" s="1" customFormat="1" ht="81">
      <c r="B468" s="39"/>
      <c r="D468" s="180" t="s">
        <v>131</v>
      </c>
      <c r="F468" s="184" t="s">
        <v>515</v>
      </c>
      <c r="I468" s="182"/>
      <c r="L468" s="39"/>
      <c r="M468" s="183"/>
      <c r="N468" s="40"/>
      <c r="O468" s="40"/>
      <c r="P468" s="40"/>
      <c r="Q468" s="40"/>
      <c r="R468" s="40"/>
      <c r="S468" s="40"/>
      <c r="T468" s="68"/>
      <c r="AT468" s="22" t="s">
        <v>131</v>
      </c>
      <c r="AU468" s="22" t="s">
        <v>84</v>
      </c>
    </row>
    <row r="469" spans="2:65" s="11" customFormat="1" ht="13.5">
      <c r="B469" s="185"/>
      <c r="D469" s="180" t="s">
        <v>133</v>
      </c>
      <c r="E469" s="186" t="s">
        <v>5</v>
      </c>
      <c r="F469" s="187" t="s">
        <v>531</v>
      </c>
      <c r="H469" s="188">
        <v>6</v>
      </c>
      <c r="I469" s="189"/>
      <c r="L469" s="185"/>
      <c r="M469" s="190"/>
      <c r="N469" s="191"/>
      <c r="O469" s="191"/>
      <c r="P469" s="191"/>
      <c r="Q469" s="191"/>
      <c r="R469" s="191"/>
      <c r="S469" s="191"/>
      <c r="T469" s="192"/>
      <c r="AT469" s="186" t="s">
        <v>133</v>
      </c>
      <c r="AU469" s="186" t="s">
        <v>84</v>
      </c>
      <c r="AV469" s="11" t="s">
        <v>84</v>
      </c>
      <c r="AW469" s="11" t="s">
        <v>39</v>
      </c>
      <c r="AX469" s="11" t="s">
        <v>75</v>
      </c>
      <c r="AY469" s="186" t="s">
        <v>120</v>
      </c>
    </row>
    <row r="470" spans="2:65" s="12" customFormat="1" ht="13.5">
      <c r="B470" s="193"/>
      <c r="D470" s="180" t="s">
        <v>133</v>
      </c>
      <c r="E470" s="194" t="s">
        <v>5</v>
      </c>
      <c r="F470" s="195" t="s">
        <v>135</v>
      </c>
      <c r="H470" s="196">
        <v>6</v>
      </c>
      <c r="I470" s="197"/>
      <c r="L470" s="193"/>
      <c r="M470" s="198"/>
      <c r="N470" s="199"/>
      <c r="O470" s="199"/>
      <c r="P470" s="199"/>
      <c r="Q470" s="199"/>
      <c r="R470" s="199"/>
      <c r="S470" s="199"/>
      <c r="T470" s="200"/>
      <c r="AT470" s="194" t="s">
        <v>133</v>
      </c>
      <c r="AU470" s="194" t="s">
        <v>84</v>
      </c>
      <c r="AV470" s="12" t="s">
        <v>127</v>
      </c>
      <c r="AW470" s="12" t="s">
        <v>39</v>
      </c>
      <c r="AX470" s="12" t="s">
        <v>24</v>
      </c>
      <c r="AY470" s="194" t="s">
        <v>120</v>
      </c>
    </row>
    <row r="471" spans="2:65" s="1" customFormat="1" ht="16.5" customHeight="1">
      <c r="B471" s="167"/>
      <c r="C471" s="168" t="s">
        <v>542</v>
      </c>
      <c r="D471" s="168" t="s">
        <v>122</v>
      </c>
      <c r="E471" s="169" t="s">
        <v>543</v>
      </c>
      <c r="F471" s="170" t="s">
        <v>544</v>
      </c>
      <c r="G471" s="171" t="s">
        <v>338</v>
      </c>
      <c r="H471" s="172">
        <v>5</v>
      </c>
      <c r="I471" s="173"/>
      <c r="J471" s="174">
        <f>ROUND(I471*H471,2)</f>
        <v>0</v>
      </c>
      <c r="K471" s="170" t="s">
        <v>126</v>
      </c>
      <c r="L471" s="39"/>
      <c r="M471" s="175" t="s">
        <v>5</v>
      </c>
      <c r="N471" s="176" t="s">
        <v>46</v>
      </c>
      <c r="O471" s="40"/>
      <c r="P471" s="177">
        <f>O471*H471</f>
        <v>0</v>
      </c>
      <c r="Q471" s="177">
        <v>0.42368</v>
      </c>
      <c r="R471" s="177">
        <f>Q471*H471</f>
        <v>2.1183999999999998</v>
      </c>
      <c r="S471" s="177">
        <v>0</v>
      </c>
      <c r="T471" s="178">
        <f>S471*H471</f>
        <v>0</v>
      </c>
      <c r="AR471" s="22" t="s">
        <v>127</v>
      </c>
      <c r="AT471" s="22" t="s">
        <v>122</v>
      </c>
      <c r="AU471" s="22" t="s">
        <v>84</v>
      </c>
      <c r="AY471" s="22" t="s">
        <v>120</v>
      </c>
      <c r="BE471" s="179">
        <f>IF(N471="základní",J471,0)</f>
        <v>0</v>
      </c>
      <c r="BF471" s="179">
        <f>IF(N471="snížená",J471,0)</f>
        <v>0</v>
      </c>
      <c r="BG471" s="179">
        <f>IF(N471="zákl. přenesená",J471,0)</f>
        <v>0</v>
      </c>
      <c r="BH471" s="179">
        <f>IF(N471="sníž. přenesená",J471,0)</f>
        <v>0</v>
      </c>
      <c r="BI471" s="179">
        <f>IF(N471="nulová",J471,0)</f>
        <v>0</v>
      </c>
      <c r="BJ471" s="22" t="s">
        <v>24</v>
      </c>
      <c r="BK471" s="179">
        <f>ROUND(I471*H471,2)</f>
        <v>0</v>
      </c>
      <c r="BL471" s="22" t="s">
        <v>127</v>
      </c>
      <c r="BM471" s="22" t="s">
        <v>545</v>
      </c>
    </row>
    <row r="472" spans="2:65" s="1" customFormat="1" ht="13.5">
      <c r="B472" s="39"/>
      <c r="D472" s="180" t="s">
        <v>129</v>
      </c>
      <c r="F472" s="181" t="s">
        <v>544</v>
      </c>
      <c r="I472" s="182"/>
      <c r="L472" s="39"/>
      <c r="M472" s="183"/>
      <c r="N472" s="40"/>
      <c r="O472" s="40"/>
      <c r="P472" s="40"/>
      <c r="Q472" s="40"/>
      <c r="R472" s="40"/>
      <c r="S472" s="40"/>
      <c r="T472" s="68"/>
      <c r="AT472" s="22" t="s">
        <v>129</v>
      </c>
      <c r="AU472" s="22" t="s">
        <v>84</v>
      </c>
    </row>
    <row r="473" spans="2:65" s="1" customFormat="1" ht="108">
      <c r="B473" s="39"/>
      <c r="D473" s="180" t="s">
        <v>131</v>
      </c>
      <c r="F473" s="184" t="s">
        <v>546</v>
      </c>
      <c r="I473" s="182"/>
      <c r="L473" s="39"/>
      <c r="M473" s="183"/>
      <c r="N473" s="40"/>
      <c r="O473" s="40"/>
      <c r="P473" s="40"/>
      <c r="Q473" s="40"/>
      <c r="R473" s="40"/>
      <c r="S473" s="40"/>
      <c r="T473" s="68"/>
      <c r="AT473" s="22" t="s">
        <v>131</v>
      </c>
      <c r="AU473" s="22" t="s">
        <v>84</v>
      </c>
    </row>
    <row r="474" spans="2:65" s="11" customFormat="1" ht="13.5">
      <c r="B474" s="185"/>
      <c r="D474" s="180" t="s">
        <v>133</v>
      </c>
      <c r="E474" s="186" t="s">
        <v>5</v>
      </c>
      <c r="F474" s="187" t="s">
        <v>370</v>
      </c>
      <c r="H474" s="188">
        <v>5</v>
      </c>
      <c r="I474" s="189"/>
      <c r="L474" s="185"/>
      <c r="M474" s="190"/>
      <c r="N474" s="191"/>
      <c r="O474" s="191"/>
      <c r="P474" s="191"/>
      <c r="Q474" s="191"/>
      <c r="R474" s="191"/>
      <c r="S474" s="191"/>
      <c r="T474" s="192"/>
      <c r="AT474" s="186" t="s">
        <v>133</v>
      </c>
      <c r="AU474" s="186" t="s">
        <v>84</v>
      </c>
      <c r="AV474" s="11" t="s">
        <v>84</v>
      </c>
      <c r="AW474" s="11" t="s">
        <v>39</v>
      </c>
      <c r="AX474" s="11" t="s">
        <v>75</v>
      </c>
      <c r="AY474" s="186" t="s">
        <v>120</v>
      </c>
    </row>
    <row r="475" spans="2:65" s="12" customFormat="1" ht="13.5">
      <c r="B475" s="193"/>
      <c r="D475" s="180" t="s">
        <v>133</v>
      </c>
      <c r="E475" s="194" t="s">
        <v>5</v>
      </c>
      <c r="F475" s="195" t="s">
        <v>135</v>
      </c>
      <c r="H475" s="196">
        <v>5</v>
      </c>
      <c r="I475" s="197"/>
      <c r="L475" s="193"/>
      <c r="M475" s="198"/>
      <c r="N475" s="199"/>
      <c r="O475" s="199"/>
      <c r="P475" s="199"/>
      <c r="Q475" s="199"/>
      <c r="R475" s="199"/>
      <c r="S475" s="199"/>
      <c r="T475" s="200"/>
      <c r="AT475" s="194" t="s">
        <v>133</v>
      </c>
      <c r="AU475" s="194" t="s">
        <v>84</v>
      </c>
      <c r="AV475" s="12" t="s">
        <v>127</v>
      </c>
      <c r="AW475" s="12" t="s">
        <v>39</v>
      </c>
      <c r="AX475" s="12" t="s">
        <v>24</v>
      </c>
      <c r="AY475" s="194" t="s">
        <v>120</v>
      </c>
    </row>
    <row r="476" spans="2:65" s="1" customFormat="1" ht="16.5" customHeight="1">
      <c r="B476" s="167"/>
      <c r="C476" s="168" t="s">
        <v>547</v>
      </c>
      <c r="D476" s="168" t="s">
        <v>122</v>
      </c>
      <c r="E476" s="169" t="s">
        <v>548</v>
      </c>
      <c r="F476" s="170" t="s">
        <v>549</v>
      </c>
      <c r="G476" s="171" t="s">
        <v>338</v>
      </c>
      <c r="H476" s="172">
        <v>6</v>
      </c>
      <c r="I476" s="173"/>
      <c r="J476" s="174">
        <f>ROUND(I476*H476,2)</f>
        <v>0</v>
      </c>
      <c r="K476" s="170" t="s">
        <v>126</v>
      </c>
      <c r="L476" s="39"/>
      <c r="M476" s="175" t="s">
        <v>5</v>
      </c>
      <c r="N476" s="176" t="s">
        <v>46</v>
      </c>
      <c r="O476" s="40"/>
      <c r="P476" s="177">
        <f>O476*H476</f>
        <v>0</v>
      </c>
      <c r="Q476" s="177">
        <v>0.42080000000000001</v>
      </c>
      <c r="R476" s="177">
        <f>Q476*H476</f>
        <v>2.5247999999999999</v>
      </c>
      <c r="S476" s="177">
        <v>0</v>
      </c>
      <c r="T476" s="178">
        <f>S476*H476</f>
        <v>0</v>
      </c>
      <c r="AR476" s="22" t="s">
        <v>127</v>
      </c>
      <c r="AT476" s="22" t="s">
        <v>122</v>
      </c>
      <c r="AU476" s="22" t="s">
        <v>84</v>
      </c>
      <c r="AY476" s="22" t="s">
        <v>120</v>
      </c>
      <c r="BE476" s="179">
        <f>IF(N476="základní",J476,0)</f>
        <v>0</v>
      </c>
      <c r="BF476" s="179">
        <f>IF(N476="snížená",J476,0)</f>
        <v>0</v>
      </c>
      <c r="BG476" s="179">
        <f>IF(N476="zákl. přenesená",J476,0)</f>
        <v>0</v>
      </c>
      <c r="BH476" s="179">
        <f>IF(N476="sníž. přenesená",J476,0)</f>
        <v>0</v>
      </c>
      <c r="BI476" s="179">
        <f>IF(N476="nulová",J476,0)</f>
        <v>0</v>
      </c>
      <c r="BJ476" s="22" t="s">
        <v>24</v>
      </c>
      <c r="BK476" s="179">
        <f>ROUND(I476*H476,2)</f>
        <v>0</v>
      </c>
      <c r="BL476" s="22" t="s">
        <v>127</v>
      </c>
      <c r="BM476" s="22" t="s">
        <v>550</v>
      </c>
    </row>
    <row r="477" spans="2:65" s="1" customFormat="1" ht="13.5">
      <c r="B477" s="39"/>
      <c r="D477" s="180" t="s">
        <v>129</v>
      </c>
      <c r="F477" s="181" t="s">
        <v>549</v>
      </c>
      <c r="I477" s="182"/>
      <c r="L477" s="39"/>
      <c r="M477" s="183"/>
      <c r="N477" s="40"/>
      <c r="O477" s="40"/>
      <c r="P477" s="40"/>
      <c r="Q477" s="40"/>
      <c r="R477" s="40"/>
      <c r="S477" s="40"/>
      <c r="T477" s="68"/>
      <c r="AT477" s="22" t="s">
        <v>129</v>
      </c>
      <c r="AU477" s="22" t="s">
        <v>84</v>
      </c>
    </row>
    <row r="478" spans="2:65" s="1" customFormat="1" ht="108">
      <c r="B478" s="39"/>
      <c r="D478" s="180" t="s">
        <v>131</v>
      </c>
      <c r="F478" s="184" t="s">
        <v>546</v>
      </c>
      <c r="I478" s="182"/>
      <c r="L478" s="39"/>
      <c r="M478" s="183"/>
      <c r="N478" s="40"/>
      <c r="O478" s="40"/>
      <c r="P478" s="40"/>
      <c r="Q478" s="40"/>
      <c r="R478" s="40"/>
      <c r="S478" s="40"/>
      <c r="T478" s="68"/>
      <c r="AT478" s="22" t="s">
        <v>131</v>
      </c>
      <c r="AU478" s="22" t="s">
        <v>84</v>
      </c>
    </row>
    <row r="479" spans="2:65" s="11" customFormat="1" ht="13.5">
      <c r="B479" s="185"/>
      <c r="D479" s="180" t="s">
        <v>133</v>
      </c>
      <c r="E479" s="186" t="s">
        <v>5</v>
      </c>
      <c r="F479" s="187" t="s">
        <v>531</v>
      </c>
      <c r="H479" s="188">
        <v>6</v>
      </c>
      <c r="I479" s="189"/>
      <c r="L479" s="185"/>
      <c r="M479" s="190"/>
      <c r="N479" s="191"/>
      <c r="O479" s="191"/>
      <c r="P479" s="191"/>
      <c r="Q479" s="191"/>
      <c r="R479" s="191"/>
      <c r="S479" s="191"/>
      <c r="T479" s="192"/>
      <c r="AT479" s="186" t="s">
        <v>133</v>
      </c>
      <c r="AU479" s="186" t="s">
        <v>84</v>
      </c>
      <c r="AV479" s="11" t="s">
        <v>84</v>
      </c>
      <c r="AW479" s="11" t="s">
        <v>39</v>
      </c>
      <c r="AX479" s="11" t="s">
        <v>75</v>
      </c>
      <c r="AY479" s="186" t="s">
        <v>120</v>
      </c>
    </row>
    <row r="480" spans="2:65" s="12" customFormat="1" ht="13.5">
      <c r="B480" s="193"/>
      <c r="D480" s="180" t="s">
        <v>133</v>
      </c>
      <c r="E480" s="194" t="s">
        <v>5</v>
      </c>
      <c r="F480" s="195" t="s">
        <v>135</v>
      </c>
      <c r="H480" s="196">
        <v>6</v>
      </c>
      <c r="I480" s="197"/>
      <c r="L480" s="193"/>
      <c r="M480" s="198"/>
      <c r="N480" s="199"/>
      <c r="O480" s="199"/>
      <c r="P480" s="199"/>
      <c r="Q480" s="199"/>
      <c r="R480" s="199"/>
      <c r="S480" s="199"/>
      <c r="T480" s="200"/>
      <c r="AT480" s="194" t="s">
        <v>133</v>
      </c>
      <c r="AU480" s="194" t="s">
        <v>84</v>
      </c>
      <c r="AV480" s="12" t="s">
        <v>127</v>
      </c>
      <c r="AW480" s="12" t="s">
        <v>39</v>
      </c>
      <c r="AX480" s="12" t="s">
        <v>24</v>
      </c>
      <c r="AY480" s="194" t="s">
        <v>120</v>
      </c>
    </row>
    <row r="481" spans="2:65" s="10" customFormat="1" ht="29.85" customHeight="1">
      <c r="B481" s="154"/>
      <c r="D481" s="155" t="s">
        <v>74</v>
      </c>
      <c r="E481" s="165" t="s">
        <v>551</v>
      </c>
      <c r="F481" s="165" t="s">
        <v>552</v>
      </c>
      <c r="I481" s="157"/>
      <c r="J481" s="166">
        <f>BK481</f>
        <v>0</v>
      </c>
      <c r="L481" s="154"/>
      <c r="M481" s="159"/>
      <c r="N481" s="160"/>
      <c r="O481" s="160"/>
      <c r="P481" s="161">
        <f>SUM(P482:P487)</f>
        <v>0</v>
      </c>
      <c r="Q481" s="160"/>
      <c r="R481" s="161">
        <f>SUM(R482:R487)</f>
        <v>0</v>
      </c>
      <c r="S481" s="160"/>
      <c r="T481" s="162">
        <f>SUM(T482:T487)</f>
        <v>0</v>
      </c>
      <c r="AR481" s="155" t="s">
        <v>24</v>
      </c>
      <c r="AT481" s="163" t="s">
        <v>74</v>
      </c>
      <c r="AU481" s="163" t="s">
        <v>24</v>
      </c>
      <c r="AY481" s="155" t="s">
        <v>120</v>
      </c>
      <c r="BK481" s="164">
        <f>SUM(BK482:BK487)</f>
        <v>0</v>
      </c>
    </row>
    <row r="482" spans="2:65" s="1" customFormat="1" ht="16.5" customHeight="1">
      <c r="B482" s="167"/>
      <c r="C482" s="168" t="s">
        <v>553</v>
      </c>
      <c r="D482" s="168" t="s">
        <v>122</v>
      </c>
      <c r="E482" s="169" t="s">
        <v>554</v>
      </c>
      <c r="F482" s="170" t="s">
        <v>555</v>
      </c>
      <c r="G482" s="171" t="s">
        <v>245</v>
      </c>
      <c r="H482" s="172">
        <v>147.71899999999999</v>
      </c>
      <c r="I482" s="173"/>
      <c r="J482" s="174">
        <f>ROUND(I482*H482,2)</f>
        <v>0</v>
      </c>
      <c r="K482" s="170" t="s">
        <v>126</v>
      </c>
      <c r="L482" s="39"/>
      <c r="M482" s="175" t="s">
        <v>5</v>
      </c>
      <c r="N482" s="176" t="s">
        <v>46</v>
      </c>
      <c r="O482" s="40"/>
      <c r="P482" s="177">
        <f>O482*H482</f>
        <v>0</v>
      </c>
      <c r="Q482" s="177">
        <v>0</v>
      </c>
      <c r="R482" s="177">
        <f>Q482*H482</f>
        <v>0</v>
      </c>
      <c r="S482" s="177">
        <v>0</v>
      </c>
      <c r="T482" s="178">
        <f>S482*H482</f>
        <v>0</v>
      </c>
      <c r="AR482" s="22" t="s">
        <v>127</v>
      </c>
      <c r="AT482" s="22" t="s">
        <v>122</v>
      </c>
      <c r="AU482" s="22" t="s">
        <v>84</v>
      </c>
      <c r="AY482" s="22" t="s">
        <v>120</v>
      </c>
      <c r="BE482" s="179">
        <f>IF(N482="základní",J482,0)</f>
        <v>0</v>
      </c>
      <c r="BF482" s="179">
        <f>IF(N482="snížená",J482,0)</f>
        <v>0</v>
      </c>
      <c r="BG482" s="179">
        <f>IF(N482="zákl. přenesená",J482,0)</f>
        <v>0</v>
      </c>
      <c r="BH482" s="179">
        <f>IF(N482="sníž. přenesená",J482,0)</f>
        <v>0</v>
      </c>
      <c r="BI482" s="179">
        <f>IF(N482="nulová",J482,0)</f>
        <v>0</v>
      </c>
      <c r="BJ482" s="22" t="s">
        <v>24</v>
      </c>
      <c r="BK482" s="179">
        <f>ROUND(I482*H482,2)</f>
        <v>0</v>
      </c>
      <c r="BL482" s="22" t="s">
        <v>127</v>
      </c>
      <c r="BM482" s="22" t="s">
        <v>556</v>
      </c>
    </row>
    <row r="483" spans="2:65" s="1" customFormat="1" ht="27">
      <c r="B483" s="39"/>
      <c r="D483" s="180" t="s">
        <v>129</v>
      </c>
      <c r="F483" s="181" t="s">
        <v>557</v>
      </c>
      <c r="I483" s="182"/>
      <c r="L483" s="39"/>
      <c r="M483" s="183"/>
      <c r="N483" s="40"/>
      <c r="O483" s="40"/>
      <c r="P483" s="40"/>
      <c r="Q483" s="40"/>
      <c r="R483" s="40"/>
      <c r="S483" s="40"/>
      <c r="T483" s="68"/>
      <c r="AT483" s="22" t="s">
        <v>129</v>
      </c>
      <c r="AU483" s="22" t="s">
        <v>84</v>
      </c>
    </row>
    <row r="484" spans="2:65" s="11" customFormat="1" ht="13.5">
      <c r="B484" s="185"/>
      <c r="D484" s="180" t="s">
        <v>133</v>
      </c>
      <c r="E484" s="186" t="s">
        <v>5</v>
      </c>
      <c r="F484" s="187" t="s">
        <v>558</v>
      </c>
      <c r="H484" s="188">
        <v>113.69199999999999</v>
      </c>
      <c r="I484" s="189"/>
      <c r="L484" s="185"/>
      <c r="M484" s="190"/>
      <c r="N484" s="191"/>
      <c r="O484" s="191"/>
      <c r="P484" s="191"/>
      <c r="Q484" s="191"/>
      <c r="R484" s="191"/>
      <c r="S484" s="191"/>
      <c r="T484" s="192"/>
      <c r="AT484" s="186" t="s">
        <v>133</v>
      </c>
      <c r="AU484" s="186" t="s">
        <v>84</v>
      </c>
      <c r="AV484" s="11" t="s">
        <v>84</v>
      </c>
      <c r="AW484" s="11" t="s">
        <v>39</v>
      </c>
      <c r="AX484" s="11" t="s">
        <v>75</v>
      </c>
      <c r="AY484" s="186" t="s">
        <v>120</v>
      </c>
    </row>
    <row r="485" spans="2:65" s="11" customFormat="1" ht="13.5">
      <c r="B485" s="185"/>
      <c r="D485" s="180" t="s">
        <v>133</v>
      </c>
      <c r="E485" s="186" t="s">
        <v>5</v>
      </c>
      <c r="F485" s="187" t="s">
        <v>559</v>
      </c>
      <c r="H485" s="188">
        <v>27.143000000000001</v>
      </c>
      <c r="I485" s="189"/>
      <c r="L485" s="185"/>
      <c r="M485" s="190"/>
      <c r="N485" s="191"/>
      <c r="O485" s="191"/>
      <c r="P485" s="191"/>
      <c r="Q485" s="191"/>
      <c r="R485" s="191"/>
      <c r="S485" s="191"/>
      <c r="T485" s="192"/>
      <c r="AT485" s="186" t="s">
        <v>133</v>
      </c>
      <c r="AU485" s="186" t="s">
        <v>84</v>
      </c>
      <c r="AV485" s="11" t="s">
        <v>84</v>
      </c>
      <c r="AW485" s="11" t="s">
        <v>39</v>
      </c>
      <c r="AX485" s="11" t="s">
        <v>75</v>
      </c>
      <c r="AY485" s="186" t="s">
        <v>120</v>
      </c>
    </row>
    <row r="486" spans="2:65" s="11" customFormat="1" ht="13.5">
      <c r="B486" s="185"/>
      <c r="D486" s="180" t="s">
        <v>133</v>
      </c>
      <c r="E486" s="186" t="s">
        <v>5</v>
      </c>
      <c r="F486" s="187" t="s">
        <v>560</v>
      </c>
      <c r="H486" s="188">
        <v>6.8840000000000003</v>
      </c>
      <c r="I486" s="189"/>
      <c r="L486" s="185"/>
      <c r="M486" s="190"/>
      <c r="N486" s="191"/>
      <c r="O486" s="191"/>
      <c r="P486" s="191"/>
      <c r="Q486" s="191"/>
      <c r="R486" s="191"/>
      <c r="S486" s="191"/>
      <c r="T486" s="192"/>
      <c r="AT486" s="186" t="s">
        <v>133</v>
      </c>
      <c r="AU486" s="186" t="s">
        <v>84</v>
      </c>
      <c r="AV486" s="11" t="s">
        <v>84</v>
      </c>
      <c r="AW486" s="11" t="s">
        <v>39</v>
      </c>
      <c r="AX486" s="11" t="s">
        <v>75</v>
      </c>
      <c r="AY486" s="186" t="s">
        <v>120</v>
      </c>
    </row>
    <row r="487" spans="2:65" s="12" customFormat="1" ht="13.5">
      <c r="B487" s="193"/>
      <c r="D487" s="180" t="s">
        <v>133</v>
      </c>
      <c r="E487" s="194" t="s">
        <v>5</v>
      </c>
      <c r="F487" s="195" t="s">
        <v>135</v>
      </c>
      <c r="H487" s="196">
        <v>147.71899999999999</v>
      </c>
      <c r="I487" s="197"/>
      <c r="L487" s="193"/>
      <c r="M487" s="211"/>
      <c r="N487" s="212"/>
      <c r="O487" s="212"/>
      <c r="P487" s="212"/>
      <c r="Q487" s="212"/>
      <c r="R487" s="212"/>
      <c r="S487" s="212"/>
      <c r="T487" s="213"/>
      <c r="AT487" s="194" t="s">
        <v>133</v>
      </c>
      <c r="AU487" s="194" t="s">
        <v>84</v>
      </c>
      <c r="AV487" s="12" t="s">
        <v>127</v>
      </c>
      <c r="AW487" s="12" t="s">
        <v>39</v>
      </c>
      <c r="AX487" s="12" t="s">
        <v>24</v>
      </c>
      <c r="AY487" s="194" t="s">
        <v>120</v>
      </c>
    </row>
    <row r="488" spans="2:65" s="1" customFormat="1" ht="6.95" customHeight="1">
      <c r="B488" s="54"/>
      <c r="C488" s="55"/>
      <c r="D488" s="55"/>
      <c r="E488" s="55"/>
      <c r="F488" s="55"/>
      <c r="G488" s="55"/>
      <c r="H488" s="55"/>
      <c r="I488" s="121"/>
      <c r="J488" s="55"/>
      <c r="K488" s="55"/>
      <c r="L488" s="39"/>
    </row>
  </sheetData>
  <autoFilter ref="C81:K487"/>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3.5"/>
  <cols>
    <col min="1" max="1" width="8.33203125" style="214" customWidth="1"/>
    <col min="2" max="2" width="1.6640625" style="214" customWidth="1"/>
    <col min="3" max="4" width="5" style="214" customWidth="1"/>
    <col min="5" max="5" width="11.6640625" style="214" customWidth="1"/>
    <col min="6" max="6" width="9.1640625" style="214" customWidth="1"/>
    <col min="7" max="7" width="5" style="214" customWidth="1"/>
    <col min="8" max="8" width="77.83203125" style="214" customWidth="1"/>
    <col min="9" max="10" width="20" style="214" customWidth="1"/>
    <col min="11" max="11" width="1.6640625" style="214" customWidth="1"/>
  </cols>
  <sheetData>
    <row r="1" spans="2:11" ht="37.5" customHeight="1"/>
    <row r="2" spans="2:11" ht="7.5" customHeight="1">
      <c r="B2" s="215"/>
      <c r="C2" s="216"/>
      <c r="D2" s="216"/>
      <c r="E2" s="216"/>
      <c r="F2" s="216"/>
      <c r="G2" s="216"/>
      <c r="H2" s="216"/>
      <c r="I2" s="216"/>
      <c r="J2" s="216"/>
      <c r="K2" s="217"/>
    </row>
    <row r="3" spans="2:11" s="13" customFormat="1" ht="45" customHeight="1">
      <c r="B3" s="218"/>
      <c r="C3" s="341" t="s">
        <v>561</v>
      </c>
      <c r="D3" s="341"/>
      <c r="E3" s="341"/>
      <c r="F3" s="341"/>
      <c r="G3" s="341"/>
      <c r="H3" s="341"/>
      <c r="I3" s="341"/>
      <c r="J3" s="341"/>
      <c r="K3" s="219"/>
    </row>
    <row r="4" spans="2:11" ht="25.5" customHeight="1">
      <c r="B4" s="220"/>
      <c r="C4" s="345" t="s">
        <v>562</v>
      </c>
      <c r="D4" s="345"/>
      <c r="E4" s="345"/>
      <c r="F4" s="345"/>
      <c r="G4" s="345"/>
      <c r="H4" s="345"/>
      <c r="I4" s="345"/>
      <c r="J4" s="345"/>
      <c r="K4" s="221"/>
    </row>
    <row r="5" spans="2:11" ht="5.25" customHeight="1">
      <c r="B5" s="220"/>
      <c r="C5" s="222"/>
      <c r="D5" s="222"/>
      <c r="E5" s="222"/>
      <c r="F5" s="222"/>
      <c r="G5" s="222"/>
      <c r="H5" s="222"/>
      <c r="I5" s="222"/>
      <c r="J5" s="222"/>
      <c r="K5" s="221"/>
    </row>
    <row r="6" spans="2:11" ht="15" customHeight="1">
      <c r="B6" s="220"/>
      <c r="C6" s="344" t="s">
        <v>563</v>
      </c>
      <c r="D6" s="344"/>
      <c r="E6" s="344"/>
      <c r="F6" s="344"/>
      <c r="G6" s="344"/>
      <c r="H6" s="344"/>
      <c r="I6" s="344"/>
      <c r="J6" s="344"/>
      <c r="K6" s="221"/>
    </row>
    <row r="7" spans="2:11" ht="15" customHeight="1">
      <c r="B7" s="224"/>
      <c r="C7" s="344" t="s">
        <v>564</v>
      </c>
      <c r="D7" s="344"/>
      <c r="E7" s="344"/>
      <c r="F7" s="344"/>
      <c r="G7" s="344"/>
      <c r="H7" s="344"/>
      <c r="I7" s="344"/>
      <c r="J7" s="344"/>
      <c r="K7" s="221"/>
    </row>
    <row r="8" spans="2:11" ht="12.75" customHeight="1">
      <c r="B8" s="224"/>
      <c r="C8" s="223"/>
      <c r="D8" s="223"/>
      <c r="E8" s="223"/>
      <c r="F8" s="223"/>
      <c r="G8" s="223"/>
      <c r="H8" s="223"/>
      <c r="I8" s="223"/>
      <c r="J8" s="223"/>
      <c r="K8" s="221"/>
    </row>
    <row r="9" spans="2:11" ht="15" customHeight="1">
      <c r="B9" s="224"/>
      <c r="C9" s="344" t="s">
        <v>565</v>
      </c>
      <c r="D9" s="344"/>
      <c r="E9" s="344"/>
      <c r="F9" s="344"/>
      <c r="G9" s="344"/>
      <c r="H9" s="344"/>
      <c r="I9" s="344"/>
      <c r="J9" s="344"/>
      <c r="K9" s="221"/>
    </row>
    <row r="10" spans="2:11" ht="15" customHeight="1">
      <c r="B10" s="224"/>
      <c r="C10" s="223"/>
      <c r="D10" s="344" t="s">
        <v>566</v>
      </c>
      <c r="E10" s="344"/>
      <c r="F10" s="344"/>
      <c r="G10" s="344"/>
      <c r="H10" s="344"/>
      <c r="I10" s="344"/>
      <c r="J10" s="344"/>
      <c r="K10" s="221"/>
    </row>
    <row r="11" spans="2:11" ht="15" customHeight="1">
      <c r="B11" s="224"/>
      <c r="C11" s="225"/>
      <c r="D11" s="344" t="s">
        <v>567</v>
      </c>
      <c r="E11" s="344"/>
      <c r="F11" s="344"/>
      <c r="G11" s="344"/>
      <c r="H11" s="344"/>
      <c r="I11" s="344"/>
      <c r="J11" s="344"/>
      <c r="K11" s="221"/>
    </row>
    <row r="12" spans="2:11" ht="12.75" customHeight="1">
      <c r="B12" s="224"/>
      <c r="C12" s="225"/>
      <c r="D12" s="225"/>
      <c r="E12" s="225"/>
      <c r="F12" s="225"/>
      <c r="G12" s="225"/>
      <c r="H12" s="225"/>
      <c r="I12" s="225"/>
      <c r="J12" s="225"/>
      <c r="K12" s="221"/>
    </row>
    <row r="13" spans="2:11" ht="15" customHeight="1">
      <c r="B13" s="224"/>
      <c r="C13" s="225"/>
      <c r="D13" s="344" t="s">
        <v>568</v>
      </c>
      <c r="E13" s="344"/>
      <c r="F13" s="344"/>
      <c r="G13" s="344"/>
      <c r="H13" s="344"/>
      <c r="I13" s="344"/>
      <c r="J13" s="344"/>
      <c r="K13" s="221"/>
    </row>
    <row r="14" spans="2:11" ht="15" customHeight="1">
      <c r="B14" s="224"/>
      <c r="C14" s="225"/>
      <c r="D14" s="344" t="s">
        <v>569</v>
      </c>
      <c r="E14" s="344"/>
      <c r="F14" s="344"/>
      <c r="G14" s="344"/>
      <c r="H14" s="344"/>
      <c r="I14" s="344"/>
      <c r="J14" s="344"/>
      <c r="K14" s="221"/>
    </row>
    <row r="15" spans="2:11" ht="15" customHeight="1">
      <c r="B15" s="224"/>
      <c r="C15" s="225"/>
      <c r="D15" s="344" t="s">
        <v>570</v>
      </c>
      <c r="E15" s="344"/>
      <c r="F15" s="344"/>
      <c r="G15" s="344"/>
      <c r="H15" s="344"/>
      <c r="I15" s="344"/>
      <c r="J15" s="344"/>
      <c r="K15" s="221"/>
    </row>
    <row r="16" spans="2:11" ht="15" customHeight="1">
      <c r="B16" s="224"/>
      <c r="C16" s="225"/>
      <c r="D16" s="225"/>
      <c r="E16" s="226" t="s">
        <v>82</v>
      </c>
      <c r="F16" s="344" t="s">
        <v>571</v>
      </c>
      <c r="G16" s="344"/>
      <c r="H16" s="344"/>
      <c r="I16" s="344"/>
      <c r="J16" s="344"/>
      <c r="K16" s="221"/>
    </row>
    <row r="17" spans="2:11" ht="15" customHeight="1">
      <c r="B17" s="224"/>
      <c r="C17" s="225"/>
      <c r="D17" s="225"/>
      <c r="E17" s="226" t="s">
        <v>572</v>
      </c>
      <c r="F17" s="344" t="s">
        <v>573</v>
      </c>
      <c r="G17" s="344"/>
      <c r="H17" s="344"/>
      <c r="I17" s="344"/>
      <c r="J17" s="344"/>
      <c r="K17" s="221"/>
    </row>
    <row r="18" spans="2:11" ht="15" customHeight="1">
      <c r="B18" s="224"/>
      <c r="C18" s="225"/>
      <c r="D18" s="225"/>
      <c r="E18" s="226" t="s">
        <v>574</v>
      </c>
      <c r="F18" s="344" t="s">
        <v>575</v>
      </c>
      <c r="G18" s="344"/>
      <c r="H18" s="344"/>
      <c r="I18" s="344"/>
      <c r="J18" s="344"/>
      <c r="K18" s="221"/>
    </row>
    <row r="19" spans="2:11" ht="15" customHeight="1">
      <c r="B19" s="224"/>
      <c r="C19" s="225"/>
      <c r="D19" s="225"/>
      <c r="E19" s="226" t="s">
        <v>576</v>
      </c>
      <c r="F19" s="344" t="s">
        <v>577</v>
      </c>
      <c r="G19" s="344"/>
      <c r="H19" s="344"/>
      <c r="I19" s="344"/>
      <c r="J19" s="344"/>
      <c r="K19" s="221"/>
    </row>
    <row r="20" spans="2:11" ht="15" customHeight="1">
      <c r="B20" s="224"/>
      <c r="C20" s="225"/>
      <c r="D20" s="225"/>
      <c r="E20" s="226" t="s">
        <v>578</v>
      </c>
      <c r="F20" s="344" t="s">
        <v>579</v>
      </c>
      <c r="G20" s="344"/>
      <c r="H20" s="344"/>
      <c r="I20" s="344"/>
      <c r="J20" s="344"/>
      <c r="K20" s="221"/>
    </row>
    <row r="21" spans="2:11" ht="15" customHeight="1">
      <c r="B21" s="224"/>
      <c r="C21" s="225"/>
      <c r="D21" s="225"/>
      <c r="E21" s="226" t="s">
        <v>580</v>
      </c>
      <c r="F21" s="344" t="s">
        <v>581</v>
      </c>
      <c r="G21" s="344"/>
      <c r="H21" s="344"/>
      <c r="I21" s="344"/>
      <c r="J21" s="344"/>
      <c r="K21" s="221"/>
    </row>
    <row r="22" spans="2:11" ht="12.75" customHeight="1">
      <c r="B22" s="224"/>
      <c r="C22" s="225"/>
      <c r="D22" s="225"/>
      <c r="E22" s="225"/>
      <c r="F22" s="225"/>
      <c r="G22" s="225"/>
      <c r="H22" s="225"/>
      <c r="I22" s="225"/>
      <c r="J22" s="225"/>
      <c r="K22" s="221"/>
    </row>
    <row r="23" spans="2:11" ht="15" customHeight="1">
      <c r="B23" s="224"/>
      <c r="C23" s="344" t="s">
        <v>582</v>
      </c>
      <c r="D23" s="344"/>
      <c r="E23" s="344"/>
      <c r="F23" s="344"/>
      <c r="G23" s="344"/>
      <c r="H23" s="344"/>
      <c r="I23" s="344"/>
      <c r="J23" s="344"/>
      <c r="K23" s="221"/>
    </row>
    <row r="24" spans="2:11" ht="15" customHeight="1">
      <c r="B24" s="224"/>
      <c r="C24" s="344" t="s">
        <v>583</v>
      </c>
      <c r="D24" s="344"/>
      <c r="E24" s="344"/>
      <c r="F24" s="344"/>
      <c r="G24" s="344"/>
      <c r="H24" s="344"/>
      <c r="I24" s="344"/>
      <c r="J24" s="344"/>
      <c r="K24" s="221"/>
    </row>
    <row r="25" spans="2:11" ht="15" customHeight="1">
      <c r="B25" s="224"/>
      <c r="C25" s="223"/>
      <c r="D25" s="344" t="s">
        <v>584</v>
      </c>
      <c r="E25" s="344"/>
      <c r="F25" s="344"/>
      <c r="G25" s="344"/>
      <c r="H25" s="344"/>
      <c r="I25" s="344"/>
      <c r="J25" s="344"/>
      <c r="K25" s="221"/>
    </row>
    <row r="26" spans="2:11" ht="15" customHeight="1">
      <c r="B26" s="224"/>
      <c r="C26" s="225"/>
      <c r="D26" s="344" t="s">
        <v>585</v>
      </c>
      <c r="E26" s="344"/>
      <c r="F26" s="344"/>
      <c r="G26" s="344"/>
      <c r="H26" s="344"/>
      <c r="I26" s="344"/>
      <c r="J26" s="344"/>
      <c r="K26" s="221"/>
    </row>
    <row r="27" spans="2:11" ht="12.75" customHeight="1">
      <c r="B27" s="224"/>
      <c r="C27" s="225"/>
      <c r="D27" s="225"/>
      <c r="E27" s="225"/>
      <c r="F27" s="225"/>
      <c r="G27" s="225"/>
      <c r="H27" s="225"/>
      <c r="I27" s="225"/>
      <c r="J27" s="225"/>
      <c r="K27" s="221"/>
    </row>
    <row r="28" spans="2:11" ht="15" customHeight="1">
      <c r="B28" s="224"/>
      <c r="C28" s="225"/>
      <c r="D28" s="344" t="s">
        <v>586</v>
      </c>
      <c r="E28" s="344"/>
      <c r="F28" s="344"/>
      <c r="G28" s="344"/>
      <c r="H28" s="344"/>
      <c r="I28" s="344"/>
      <c r="J28" s="344"/>
      <c r="K28" s="221"/>
    </row>
    <row r="29" spans="2:11" ht="15" customHeight="1">
      <c r="B29" s="224"/>
      <c r="C29" s="225"/>
      <c r="D29" s="344" t="s">
        <v>587</v>
      </c>
      <c r="E29" s="344"/>
      <c r="F29" s="344"/>
      <c r="G29" s="344"/>
      <c r="H29" s="344"/>
      <c r="I29" s="344"/>
      <c r="J29" s="344"/>
      <c r="K29" s="221"/>
    </row>
    <row r="30" spans="2:11" ht="12.75" customHeight="1">
      <c r="B30" s="224"/>
      <c r="C30" s="225"/>
      <c r="D30" s="225"/>
      <c r="E30" s="225"/>
      <c r="F30" s="225"/>
      <c r="G30" s="225"/>
      <c r="H30" s="225"/>
      <c r="I30" s="225"/>
      <c r="J30" s="225"/>
      <c r="K30" s="221"/>
    </row>
    <row r="31" spans="2:11" ht="15" customHeight="1">
      <c r="B31" s="224"/>
      <c r="C31" s="225"/>
      <c r="D31" s="344" t="s">
        <v>588</v>
      </c>
      <c r="E31" s="344"/>
      <c r="F31" s="344"/>
      <c r="G31" s="344"/>
      <c r="H31" s="344"/>
      <c r="I31" s="344"/>
      <c r="J31" s="344"/>
      <c r="K31" s="221"/>
    </row>
    <row r="32" spans="2:11" ht="15" customHeight="1">
      <c r="B32" s="224"/>
      <c r="C32" s="225"/>
      <c r="D32" s="344" t="s">
        <v>589</v>
      </c>
      <c r="E32" s="344"/>
      <c r="F32" s="344"/>
      <c r="G32" s="344"/>
      <c r="H32" s="344"/>
      <c r="I32" s="344"/>
      <c r="J32" s="344"/>
      <c r="K32" s="221"/>
    </row>
    <row r="33" spans="2:11" ht="15" customHeight="1">
      <c r="B33" s="224"/>
      <c r="C33" s="225"/>
      <c r="D33" s="344" t="s">
        <v>590</v>
      </c>
      <c r="E33" s="344"/>
      <c r="F33" s="344"/>
      <c r="G33" s="344"/>
      <c r="H33" s="344"/>
      <c r="I33" s="344"/>
      <c r="J33" s="344"/>
      <c r="K33" s="221"/>
    </row>
    <row r="34" spans="2:11" ht="15" customHeight="1">
      <c r="B34" s="224"/>
      <c r="C34" s="225"/>
      <c r="D34" s="223"/>
      <c r="E34" s="227" t="s">
        <v>105</v>
      </c>
      <c r="F34" s="223"/>
      <c r="G34" s="344" t="s">
        <v>591</v>
      </c>
      <c r="H34" s="344"/>
      <c r="I34" s="344"/>
      <c r="J34" s="344"/>
      <c r="K34" s="221"/>
    </row>
    <row r="35" spans="2:11" ht="30.75" customHeight="1">
      <c r="B35" s="224"/>
      <c r="C35" s="225"/>
      <c r="D35" s="223"/>
      <c r="E35" s="227" t="s">
        <v>592</v>
      </c>
      <c r="F35" s="223"/>
      <c r="G35" s="344" t="s">
        <v>593</v>
      </c>
      <c r="H35" s="344"/>
      <c r="I35" s="344"/>
      <c r="J35" s="344"/>
      <c r="K35" s="221"/>
    </row>
    <row r="36" spans="2:11" ht="15" customHeight="1">
      <c r="B36" s="224"/>
      <c r="C36" s="225"/>
      <c r="D36" s="223"/>
      <c r="E36" s="227" t="s">
        <v>56</v>
      </c>
      <c r="F36" s="223"/>
      <c r="G36" s="344" t="s">
        <v>594</v>
      </c>
      <c r="H36" s="344"/>
      <c r="I36" s="344"/>
      <c r="J36" s="344"/>
      <c r="K36" s="221"/>
    </row>
    <row r="37" spans="2:11" ht="15" customHeight="1">
      <c r="B37" s="224"/>
      <c r="C37" s="225"/>
      <c r="D37" s="223"/>
      <c r="E37" s="227" t="s">
        <v>106</v>
      </c>
      <c r="F37" s="223"/>
      <c r="G37" s="344" t="s">
        <v>595</v>
      </c>
      <c r="H37" s="344"/>
      <c r="I37" s="344"/>
      <c r="J37" s="344"/>
      <c r="K37" s="221"/>
    </row>
    <row r="38" spans="2:11" ht="15" customHeight="1">
      <c r="B38" s="224"/>
      <c r="C38" s="225"/>
      <c r="D38" s="223"/>
      <c r="E38" s="227" t="s">
        <v>107</v>
      </c>
      <c r="F38" s="223"/>
      <c r="G38" s="344" t="s">
        <v>596</v>
      </c>
      <c r="H38" s="344"/>
      <c r="I38" s="344"/>
      <c r="J38" s="344"/>
      <c r="K38" s="221"/>
    </row>
    <row r="39" spans="2:11" ht="15" customHeight="1">
      <c r="B39" s="224"/>
      <c r="C39" s="225"/>
      <c r="D39" s="223"/>
      <c r="E39" s="227" t="s">
        <v>108</v>
      </c>
      <c r="F39" s="223"/>
      <c r="G39" s="344" t="s">
        <v>597</v>
      </c>
      <c r="H39" s="344"/>
      <c r="I39" s="344"/>
      <c r="J39" s="344"/>
      <c r="K39" s="221"/>
    </row>
    <row r="40" spans="2:11" ht="15" customHeight="1">
      <c r="B40" s="224"/>
      <c r="C40" s="225"/>
      <c r="D40" s="223"/>
      <c r="E40" s="227" t="s">
        <v>598</v>
      </c>
      <c r="F40" s="223"/>
      <c r="G40" s="344" t="s">
        <v>599</v>
      </c>
      <c r="H40" s="344"/>
      <c r="I40" s="344"/>
      <c r="J40" s="344"/>
      <c r="K40" s="221"/>
    </row>
    <row r="41" spans="2:11" ht="15" customHeight="1">
      <c r="B41" s="224"/>
      <c r="C41" s="225"/>
      <c r="D41" s="223"/>
      <c r="E41" s="227"/>
      <c r="F41" s="223"/>
      <c r="G41" s="344" t="s">
        <v>600</v>
      </c>
      <c r="H41" s="344"/>
      <c r="I41" s="344"/>
      <c r="J41" s="344"/>
      <c r="K41" s="221"/>
    </row>
    <row r="42" spans="2:11" ht="15" customHeight="1">
      <c r="B42" s="224"/>
      <c r="C42" s="225"/>
      <c r="D42" s="223"/>
      <c r="E42" s="227" t="s">
        <v>601</v>
      </c>
      <c r="F42" s="223"/>
      <c r="G42" s="344" t="s">
        <v>602</v>
      </c>
      <c r="H42" s="344"/>
      <c r="I42" s="344"/>
      <c r="J42" s="344"/>
      <c r="K42" s="221"/>
    </row>
    <row r="43" spans="2:11" ht="15" customHeight="1">
      <c r="B43" s="224"/>
      <c r="C43" s="225"/>
      <c r="D43" s="223"/>
      <c r="E43" s="227" t="s">
        <v>110</v>
      </c>
      <c r="F43" s="223"/>
      <c r="G43" s="344" t="s">
        <v>603</v>
      </c>
      <c r="H43" s="344"/>
      <c r="I43" s="344"/>
      <c r="J43" s="344"/>
      <c r="K43" s="221"/>
    </row>
    <row r="44" spans="2:11" ht="12.75" customHeight="1">
      <c r="B44" s="224"/>
      <c r="C44" s="225"/>
      <c r="D44" s="223"/>
      <c r="E44" s="223"/>
      <c r="F44" s="223"/>
      <c r="G44" s="223"/>
      <c r="H44" s="223"/>
      <c r="I44" s="223"/>
      <c r="J44" s="223"/>
      <c r="K44" s="221"/>
    </row>
    <row r="45" spans="2:11" ht="15" customHeight="1">
      <c r="B45" s="224"/>
      <c r="C45" s="225"/>
      <c r="D45" s="344" t="s">
        <v>604</v>
      </c>
      <c r="E45" s="344"/>
      <c r="F45" s="344"/>
      <c r="G45" s="344"/>
      <c r="H45" s="344"/>
      <c r="I45" s="344"/>
      <c r="J45" s="344"/>
      <c r="K45" s="221"/>
    </row>
    <row r="46" spans="2:11" ht="15" customHeight="1">
      <c r="B46" s="224"/>
      <c r="C46" s="225"/>
      <c r="D46" s="225"/>
      <c r="E46" s="344" t="s">
        <v>605</v>
      </c>
      <c r="F46" s="344"/>
      <c r="G46" s="344"/>
      <c r="H46" s="344"/>
      <c r="I46" s="344"/>
      <c r="J46" s="344"/>
      <c r="K46" s="221"/>
    </row>
    <row r="47" spans="2:11" ht="15" customHeight="1">
      <c r="B47" s="224"/>
      <c r="C47" s="225"/>
      <c r="D47" s="225"/>
      <c r="E47" s="344" t="s">
        <v>606</v>
      </c>
      <c r="F47" s="344"/>
      <c r="G47" s="344"/>
      <c r="H47" s="344"/>
      <c r="I47" s="344"/>
      <c r="J47" s="344"/>
      <c r="K47" s="221"/>
    </row>
    <row r="48" spans="2:11" ht="15" customHeight="1">
      <c r="B48" s="224"/>
      <c r="C48" s="225"/>
      <c r="D48" s="225"/>
      <c r="E48" s="344" t="s">
        <v>607</v>
      </c>
      <c r="F48" s="344"/>
      <c r="G48" s="344"/>
      <c r="H48" s="344"/>
      <c r="I48" s="344"/>
      <c r="J48" s="344"/>
      <c r="K48" s="221"/>
    </row>
    <row r="49" spans="2:11" ht="15" customHeight="1">
      <c r="B49" s="224"/>
      <c r="C49" s="225"/>
      <c r="D49" s="344" t="s">
        <v>608</v>
      </c>
      <c r="E49" s="344"/>
      <c r="F49" s="344"/>
      <c r="G49" s="344"/>
      <c r="H49" s="344"/>
      <c r="I49" s="344"/>
      <c r="J49" s="344"/>
      <c r="K49" s="221"/>
    </row>
    <row r="50" spans="2:11" ht="25.5" customHeight="1">
      <c r="B50" s="220"/>
      <c r="C50" s="345" t="s">
        <v>609</v>
      </c>
      <c r="D50" s="345"/>
      <c r="E50" s="345"/>
      <c r="F50" s="345"/>
      <c r="G50" s="345"/>
      <c r="H50" s="345"/>
      <c r="I50" s="345"/>
      <c r="J50" s="345"/>
      <c r="K50" s="221"/>
    </row>
    <row r="51" spans="2:11" ht="5.25" customHeight="1">
      <c r="B51" s="220"/>
      <c r="C51" s="222"/>
      <c r="D51" s="222"/>
      <c r="E51" s="222"/>
      <c r="F51" s="222"/>
      <c r="G51" s="222"/>
      <c r="H51" s="222"/>
      <c r="I51" s="222"/>
      <c r="J51" s="222"/>
      <c r="K51" s="221"/>
    </row>
    <row r="52" spans="2:11" ht="15" customHeight="1">
      <c r="B52" s="220"/>
      <c r="C52" s="344" t="s">
        <v>610</v>
      </c>
      <c r="D52" s="344"/>
      <c r="E52" s="344"/>
      <c r="F52" s="344"/>
      <c r="G52" s="344"/>
      <c r="H52" s="344"/>
      <c r="I52" s="344"/>
      <c r="J52" s="344"/>
      <c r="K52" s="221"/>
    </row>
    <row r="53" spans="2:11" ht="15" customHeight="1">
      <c r="B53" s="220"/>
      <c r="C53" s="344" t="s">
        <v>611</v>
      </c>
      <c r="D53" s="344"/>
      <c r="E53" s="344"/>
      <c r="F53" s="344"/>
      <c r="G53" s="344"/>
      <c r="H53" s="344"/>
      <c r="I53" s="344"/>
      <c r="J53" s="344"/>
      <c r="K53" s="221"/>
    </row>
    <row r="54" spans="2:11" ht="12.75" customHeight="1">
      <c r="B54" s="220"/>
      <c r="C54" s="223"/>
      <c r="D54" s="223"/>
      <c r="E54" s="223"/>
      <c r="F54" s="223"/>
      <c r="G54" s="223"/>
      <c r="H54" s="223"/>
      <c r="I54" s="223"/>
      <c r="J54" s="223"/>
      <c r="K54" s="221"/>
    </row>
    <row r="55" spans="2:11" ht="15" customHeight="1">
      <c r="B55" s="220"/>
      <c r="C55" s="344" t="s">
        <v>612</v>
      </c>
      <c r="D55" s="344"/>
      <c r="E55" s="344"/>
      <c r="F55" s="344"/>
      <c r="G55" s="344"/>
      <c r="H55" s="344"/>
      <c r="I55" s="344"/>
      <c r="J55" s="344"/>
      <c r="K55" s="221"/>
    </row>
    <row r="56" spans="2:11" ht="15" customHeight="1">
      <c r="B56" s="220"/>
      <c r="C56" s="225"/>
      <c r="D56" s="344" t="s">
        <v>613</v>
      </c>
      <c r="E56" s="344"/>
      <c r="F56" s="344"/>
      <c r="G56" s="344"/>
      <c r="H56" s="344"/>
      <c r="I56" s="344"/>
      <c r="J56" s="344"/>
      <c r="K56" s="221"/>
    </row>
    <row r="57" spans="2:11" ht="15" customHeight="1">
      <c r="B57" s="220"/>
      <c r="C57" s="225"/>
      <c r="D57" s="344" t="s">
        <v>614</v>
      </c>
      <c r="E57" s="344"/>
      <c r="F57" s="344"/>
      <c r="G57" s="344"/>
      <c r="H57" s="344"/>
      <c r="I57" s="344"/>
      <c r="J57" s="344"/>
      <c r="K57" s="221"/>
    </row>
    <row r="58" spans="2:11" ht="15" customHeight="1">
      <c r="B58" s="220"/>
      <c r="C58" s="225"/>
      <c r="D58" s="344" t="s">
        <v>615</v>
      </c>
      <c r="E58" s="344"/>
      <c r="F58" s="344"/>
      <c r="G58" s="344"/>
      <c r="H58" s="344"/>
      <c r="I58" s="344"/>
      <c r="J58" s="344"/>
      <c r="K58" s="221"/>
    </row>
    <row r="59" spans="2:11" ht="15" customHeight="1">
      <c r="B59" s="220"/>
      <c r="C59" s="225"/>
      <c r="D59" s="344" t="s">
        <v>616</v>
      </c>
      <c r="E59" s="344"/>
      <c r="F59" s="344"/>
      <c r="G59" s="344"/>
      <c r="H59" s="344"/>
      <c r="I59" s="344"/>
      <c r="J59" s="344"/>
      <c r="K59" s="221"/>
    </row>
    <row r="60" spans="2:11" ht="15" customHeight="1">
      <c r="B60" s="220"/>
      <c r="C60" s="225"/>
      <c r="D60" s="343" t="s">
        <v>617</v>
      </c>
      <c r="E60" s="343"/>
      <c r="F60" s="343"/>
      <c r="G60" s="343"/>
      <c r="H60" s="343"/>
      <c r="I60" s="343"/>
      <c r="J60" s="343"/>
      <c r="K60" s="221"/>
    </row>
    <row r="61" spans="2:11" ht="15" customHeight="1">
      <c r="B61" s="220"/>
      <c r="C61" s="225"/>
      <c r="D61" s="344" t="s">
        <v>618</v>
      </c>
      <c r="E61" s="344"/>
      <c r="F61" s="344"/>
      <c r="G61" s="344"/>
      <c r="H61" s="344"/>
      <c r="I61" s="344"/>
      <c r="J61" s="344"/>
      <c r="K61" s="221"/>
    </row>
    <row r="62" spans="2:11" ht="12.75" customHeight="1">
      <c r="B62" s="220"/>
      <c r="C62" s="225"/>
      <c r="D62" s="225"/>
      <c r="E62" s="228"/>
      <c r="F62" s="225"/>
      <c r="G62" s="225"/>
      <c r="H62" s="225"/>
      <c r="I62" s="225"/>
      <c r="J62" s="225"/>
      <c r="K62" s="221"/>
    </row>
    <row r="63" spans="2:11" ht="15" customHeight="1">
      <c r="B63" s="220"/>
      <c r="C63" s="225"/>
      <c r="D63" s="344" t="s">
        <v>619</v>
      </c>
      <c r="E63" s="344"/>
      <c r="F63" s="344"/>
      <c r="G63" s="344"/>
      <c r="H63" s="344"/>
      <c r="I63" s="344"/>
      <c r="J63" s="344"/>
      <c r="K63" s="221"/>
    </row>
    <row r="64" spans="2:11" ht="15" customHeight="1">
      <c r="B64" s="220"/>
      <c r="C64" s="225"/>
      <c r="D64" s="343" t="s">
        <v>620</v>
      </c>
      <c r="E64" s="343"/>
      <c r="F64" s="343"/>
      <c r="G64" s="343"/>
      <c r="H64" s="343"/>
      <c r="I64" s="343"/>
      <c r="J64" s="343"/>
      <c r="K64" s="221"/>
    </row>
    <row r="65" spans="2:11" ht="15" customHeight="1">
      <c r="B65" s="220"/>
      <c r="C65" s="225"/>
      <c r="D65" s="344" t="s">
        <v>621</v>
      </c>
      <c r="E65" s="344"/>
      <c r="F65" s="344"/>
      <c r="G65" s="344"/>
      <c r="H65" s="344"/>
      <c r="I65" s="344"/>
      <c r="J65" s="344"/>
      <c r="K65" s="221"/>
    </row>
    <row r="66" spans="2:11" ht="15" customHeight="1">
      <c r="B66" s="220"/>
      <c r="C66" s="225"/>
      <c r="D66" s="344" t="s">
        <v>622</v>
      </c>
      <c r="E66" s="344"/>
      <c r="F66" s="344"/>
      <c r="G66" s="344"/>
      <c r="H66" s="344"/>
      <c r="I66" s="344"/>
      <c r="J66" s="344"/>
      <c r="K66" s="221"/>
    </row>
    <row r="67" spans="2:11" ht="15" customHeight="1">
      <c r="B67" s="220"/>
      <c r="C67" s="225"/>
      <c r="D67" s="344" t="s">
        <v>623</v>
      </c>
      <c r="E67" s="344"/>
      <c r="F67" s="344"/>
      <c r="G67" s="344"/>
      <c r="H67" s="344"/>
      <c r="I67" s="344"/>
      <c r="J67" s="344"/>
      <c r="K67" s="221"/>
    </row>
    <row r="68" spans="2:11" ht="15" customHeight="1">
      <c r="B68" s="220"/>
      <c r="C68" s="225"/>
      <c r="D68" s="344" t="s">
        <v>624</v>
      </c>
      <c r="E68" s="344"/>
      <c r="F68" s="344"/>
      <c r="G68" s="344"/>
      <c r="H68" s="344"/>
      <c r="I68" s="344"/>
      <c r="J68" s="344"/>
      <c r="K68" s="221"/>
    </row>
    <row r="69" spans="2:11" ht="12.75" customHeight="1">
      <c r="B69" s="229"/>
      <c r="C69" s="230"/>
      <c r="D69" s="230"/>
      <c r="E69" s="230"/>
      <c r="F69" s="230"/>
      <c r="G69" s="230"/>
      <c r="H69" s="230"/>
      <c r="I69" s="230"/>
      <c r="J69" s="230"/>
      <c r="K69" s="231"/>
    </row>
    <row r="70" spans="2:11" ht="18.75" customHeight="1">
      <c r="B70" s="232"/>
      <c r="C70" s="232"/>
      <c r="D70" s="232"/>
      <c r="E70" s="232"/>
      <c r="F70" s="232"/>
      <c r="G70" s="232"/>
      <c r="H70" s="232"/>
      <c r="I70" s="232"/>
      <c r="J70" s="232"/>
      <c r="K70" s="233"/>
    </row>
    <row r="71" spans="2:11" ht="18.75" customHeight="1">
      <c r="B71" s="233"/>
      <c r="C71" s="233"/>
      <c r="D71" s="233"/>
      <c r="E71" s="233"/>
      <c r="F71" s="233"/>
      <c r="G71" s="233"/>
      <c r="H71" s="233"/>
      <c r="I71" s="233"/>
      <c r="J71" s="233"/>
      <c r="K71" s="233"/>
    </row>
    <row r="72" spans="2:11" ht="7.5" customHeight="1">
      <c r="B72" s="234"/>
      <c r="C72" s="235"/>
      <c r="D72" s="235"/>
      <c r="E72" s="235"/>
      <c r="F72" s="235"/>
      <c r="G72" s="235"/>
      <c r="H72" s="235"/>
      <c r="I72" s="235"/>
      <c r="J72" s="235"/>
      <c r="K72" s="236"/>
    </row>
    <row r="73" spans="2:11" ht="45" customHeight="1">
      <c r="B73" s="237"/>
      <c r="C73" s="342" t="s">
        <v>89</v>
      </c>
      <c r="D73" s="342"/>
      <c r="E73" s="342"/>
      <c r="F73" s="342"/>
      <c r="G73" s="342"/>
      <c r="H73" s="342"/>
      <c r="I73" s="342"/>
      <c r="J73" s="342"/>
      <c r="K73" s="238"/>
    </row>
    <row r="74" spans="2:11" ht="17.25" customHeight="1">
      <c r="B74" s="237"/>
      <c r="C74" s="239" t="s">
        <v>625</v>
      </c>
      <c r="D74" s="239"/>
      <c r="E74" s="239"/>
      <c r="F74" s="239" t="s">
        <v>626</v>
      </c>
      <c r="G74" s="240"/>
      <c r="H74" s="239" t="s">
        <v>106</v>
      </c>
      <c r="I74" s="239" t="s">
        <v>60</v>
      </c>
      <c r="J74" s="239" t="s">
        <v>627</v>
      </c>
      <c r="K74" s="238"/>
    </row>
    <row r="75" spans="2:11" ht="17.25" customHeight="1">
      <c r="B75" s="237"/>
      <c r="C75" s="241" t="s">
        <v>628</v>
      </c>
      <c r="D75" s="241"/>
      <c r="E75" s="241"/>
      <c r="F75" s="242" t="s">
        <v>629</v>
      </c>
      <c r="G75" s="243"/>
      <c r="H75" s="241"/>
      <c r="I75" s="241"/>
      <c r="J75" s="241" t="s">
        <v>630</v>
      </c>
      <c r="K75" s="238"/>
    </row>
    <row r="76" spans="2:11" ht="5.25" customHeight="1">
      <c r="B76" s="237"/>
      <c r="C76" s="244"/>
      <c r="D76" s="244"/>
      <c r="E76" s="244"/>
      <c r="F76" s="244"/>
      <c r="G76" s="245"/>
      <c r="H76" s="244"/>
      <c r="I76" s="244"/>
      <c r="J76" s="244"/>
      <c r="K76" s="238"/>
    </row>
    <row r="77" spans="2:11" ht="15" customHeight="1">
      <c r="B77" s="237"/>
      <c r="C77" s="227" t="s">
        <v>56</v>
      </c>
      <c r="D77" s="244"/>
      <c r="E77" s="244"/>
      <c r="F77" s="246" t="s">
        <v>631</v>
      </c>
      <c r="G77" s="245"/>
      <c r="H77" s="227" t="s">
        <v>632</v>
      </c>
      <c r="I77" s="227" t="s">
        <v>633</v>
      </c>
      <c r="J77" s="227">
        <v>20</v>
      </c>
      <c r="K77" s="238"/>
    </row>
    <row r="78" spans="2:11" ht="15" customHeight="1">
      <c r="B78" s="237"/>
      <c r="C78" s="227" t="s">
        <v>634</v>
      </c>
      <c r="D78" s="227"/>
      <c r="E78" s="227"/>
      <c r="F78" s="246" t="s">
        <v>631</v>
      </c>
      <c r="G78" s="245"/>
      <c r="H78" s="227" t="s">
        <v>635</v>
      </c>
      <c r="I78" s="227" t="s">
        <v>633</v>
      </c>
      <c r="J78" s="227">
        <v>120</v>
      </c>
      <c r="K78" s="238"/>
    </row>
    <row r="79" spans="2:11" ht="15" customHeight="1">
      <c r="B79" s="247"/>
      <c r="C79" s="227" t="s">
        <v>636</v>
      </c>
      <c r="D79" s="227"/>
      <c r="E79" s="227"/>
      <c r="F79" s="246" t="s">
        <v>637</v>
      </c>
      <c r="G79" s="245"/>
      <c r="H79" s="227" t="s">
        <v>638</v>
      </c>
      <c r="I79" s="227" t="s">
        <v>633</v>
      </c>
      <c r="J79" s="227">
        <v>50</v>
      </c>
      <c r="K79" s="238"/>
    </row>
    <row r="80" spans="2:11" ht="15" customHeight="1">
      <c r="B80" s="247"/>
      <c r="C80" s="227" t="s">
        <v>639</v>
      </c>
      <c r="D80" s="227"/>
      <c r="E80" s="227"/>
      <c r="F80" s="246" t="s">
        <v>631</v>
      </c>
      <c r="G80" s="245"/>
      <c r="H80" s="227" t="s">
        <v>640</v>
      </c>
      <c r="I80" s="227" t="s">
        <v>641</v>
      </c>
      <c r="J80" s="227"/>
      <c r="K80" s="238"/>
    </row>
    <row r="81" spans="2:11" ht="15" customHeight="1">
      <c r="B81" s="247"/>
      <c r="C81" s="248" t="s">
        <v>642</v>
      </c>
      <c r="D81" s="248"/>
      <c r="E81" s="248"/>
      <c r="F81" s="249" t="s">
        <v>637</v>
      </c>
      <c r="G81" s="248"/>
      <c r="H81" s="248" t="s">
        <v>643</v>
      </c>
      <c r="I81" s="248" t="s">
        <v>633</v>
      </c>
      <c r="J81" s="248">
        <v>15</v>
      </c>
      <c r="K81" s="238"/>
    </row>
    <row r="82" spans="2:11" ht="15" customHeight="1">
      <c r="B82" s="247"/>
      <c r="C82" s="248" t="s">
        <v>644</v>
      </c>
      <c r="D82" s="248"/>
      <c r="E82" s="248"/>
      <c r="F82" s="249" t="s">
        <v>637</v>
      </c>
      <c r="G82" s="248"/>
      <c r="H82" s="248" t="s">
        <v>645</v>
      </c>
      <c r="I82" s="248" t="s">
        <v>633</v>
      </c>
      <c r="J82" s="248">
        <v>15</v>
      </c>
      <c r="K82" s="238"/>
    </row>
    <row r="83" spans="2:11" ht="15" customHeight="1">
      <c r="B83" s="247"/>
      <c r="C83" s="248" t="s">
        <v>646</v>
      </c>
      <c r="D83" s="248"/>
      <c r="E83" s="248"/>
      <c r="F83" s="249" t="s">
        <v>637</v>
      </c>
      <c r="G83" s="248"/>
      <c r="H83" s="248" t="s">
        <v>647</v>
      </c>
      <c r="I83" s="248" t="s">
        <v>633</v>
      </c>
      <c r="J83" s="248">
        <v>20</v>
      </c>
      <c r="K83" s="238"/>
    </row>
    <row r="84" spans="2:11" ht="15" customHeight="1">
      <c r="B84" s="247"/>
      <c r="C84" s="248" t="s">
        <v>648</v>
      </c>
      <c r="D84" s="248"/>
      <c r="E84" s="248"/>
      <c r="F84" s="249" t="s">
        <v>637</v>
      </c>
      <c r="G84" s="248"/>
      <c r="H84" s="248" t="s">
        <v>649</v>
      </c>
      <c r="I84" s="248" t="s">
        <v>633</v>
      </c>
      <c r="J84" s="248">
        <v>20</v>
      </c>
      <c r="K84" s="238"/>
    </row>
    <row r="85" spans="2:11" ht="15" customHeight="1">
      <c r="B85" s="247"/>
      <c r="C85" s="227" t="s">
        <v>650</v>
      </c>
      <c r="D85" s="227"/>
      <c r="E85" s="227"/>
      <c r="F85" s="246" t="s">
        <v>637</v>
      </c>
      <c r="G85" s="245"/>
      <c r="H85" s="227" t="s">
        <v>651</v>
      </c>
      <c r="I85" s="227" t="s">
        <v>633</v>
      </c>
      <c r="J85" s="227">
        <v>50</v>
      </c>
      <c r="K85" s="238"/>
    </row>
    <row r="86" spans="2:11" ht="15" customHeight="1">
      <c r="B86" s="247"/>
      <c r="C86" s="227" t="s">
        <v>652</v>
      </c>
      <c r="D86" s="227"/>
      <c r="E86" s="227"/>
      <c r="F86" s="246" t="s">
        <v>637</v>
      </c>
      <c r="G86" s="245"/>
      <c r="H86" s="227" t="s">
        <v>653</v>
      </c>
      <c r="I86" s="227" t="s">
        <v>633</v>
      </c>
      <c r="J86" s="227">
        <v>20</v>
      </c>
      <c r="K86" s="238"/>
    </row>
    <row r="87" spans="2:11" ht="15" customHeight="1">
      <c r="B87" s="247"/>
      <c r="C87" s="227" t="s">
        <v>654</v>
      </c>
      <c r="D87" s="227"/>
      <c r="E87" s="227"/>
      <c r="F87" s="246" t="s">
        <v>637</v>
      </c>
      <c r="G87" s="245"/>
      <c r="H87" s="227" t="s">
        <v>655</v>
      </c>
      <c r="I87" s="227" t="s">
        <v>633</v>
      </c>
      <c r="J87" s="227">
        <v>20</v>
      </c>
      <c r="K87" s="238"/>
    </row>
    <row r="88" spans="2:11" ht="15" customHeight="1">
      <c r="B88" s="247"/>
      <c r="C88" s="227" t="s">
        <v>656</v>
      </c>
      <c r="D88" s="227"/>
      <c r="E88" s="227"/>
      <c r="F88" s="246" t="s">
        <v>637</v>
      </c>
      <c r="G88" s="245"/>
      <c r="H88" s="227" t="s">
        <v>657</v>
      </c>
      <c r="I88" s="227" t="s">
        <v>633</v>
      </c>
      <c r="J88" s="227">
        <v>50</v>
      </c>
      <c r="K88" s="238"/>
    </row>
    <row r="89" spans="2:11" ht="15" customHeight="1">
      <c r="B89" s="247"/>
      <c r="C89" s="227" t="s">
        <v>658</v>
      </c>
      <c r="D89" s="227"/>
      <c r="E89" s="227"/>
      <c r="F89" s="246" t="s">
        <v>637</v>
      </c>
      <c r="G89" s="245"/>
      <c r="H89" s="227" t="s">
        <v>658</v>
      </c>
      <c r="I89" s="227" t="s">
        <v>633</v>
      </c>
      <c r="J89" s="227">
        <v>50</v>
      </c>
      <c r="K89" s="238"/>
    </row>
    <row r="90" spans="2:11" ht="15" customHeight="1">
      <c r="B90" s="247"/>
      <c r="C90" s="227" t="s">
        <v>111</v>
      </c>
      <c r="D90" s="227"/>
      <c r="E90" s="227"/>
      <c r="F90" s="246" t="s">
        <v>637</v>
      </c>
      <c r="G90" s="245"/>
      <c r="H90" s="227" t="s">
        <v>659</v>
      </c>
      <c r="I90" s="227" t="s">
        <v>633</v>
      </c>
      <c r="J90" s="227">
        <v>255</v>
      </c>
      <c r="K90" s="238"/>
    </row>
    <row r="91" spans="2:11" ht="15" customHeight="1">
      <c r="B91" s="247"/>
      <c r="C91" s="227" t="s">
        <v>660</v>
      </c>
      <c r="D91" s="227"/>
      <c r="E91" s="227"/>
      <c r="F91" s="246" t="s">
        <v>631</v>
      </c>
      <c r="G91" s="245"/>
      <c r="H91" s="227" t="s">
        <v>661</v>
      </c>
      <c r="I91" s="227" t="s">
        <v>662</v>
      </c>
      <c r="J91" s="227"/>
      <c r="K91" s="238"/>
    </row>
    <row r="92" spans="2:11" ht="15" customHeight="1">
      <c r="B92" s="247"/>
      <c r="C92" s="227" t="s">
        <v>663</v>
      </c>
      <c r="D92" s="227"/>
      <c r="E92" s="227"/>
      <c r="F92" s="246" t="s">
        <v>631</v>
      </c>
      <c r="G92" s="245"/>
      <c r="H92" s="227" t="s">
        <v>664</v>
      </c>
      <c r="I92" s="227" t="s">
        <v>665</v>
      </c>
      <c r="J92" s="227"/>
      <c r="K92" s="238"/>
    </row>
    <row r="93" spans="2:11" ht="15" customHeight="1">
      <c r="B93" s="247"/>
      <c r="C93" s="227" t="s">
        <v>666</v>
      </c>
      <c r="D93" s="227"/>
      <c r="E93" s="227"/>
      <c r="F93" s="246" t="s">
        <v>631</v>
      </c>
      <c r="G93" s="245"/>
      <c r="H93" s="227" t="s">
        <v>666</v>
      </c>
      <c r="I93" s="227" t="s">
        <v>665</v>
      </c>
      <c r="J93" s="227"/>
      <c r="K93" s="238"/>
    </row>
    <row r="94" spans="2:11" ht="15" customHeight="1">
      <c r="B94" s="247"/>
      <c r="C94" s="227" t="s">
        <v>41</v>
      </c>
      <c r="D94" s="227"/>
      <c r="E94" s="227"/>
      <c r="F94" s="246" t="s">
        <v>631</v>
      </c>
      <c r="G94" s="245"/>
      <c r="H94" s="227" t="s">
        <v>667</v>
      </c>
      <c r="I94" s="227" t="s">
        <v>665</v>
      </c>
      <c r="J94" s="227"/>
      <c r="K94" s="238"/>
    </row>
    <row r="95" spans="2:11" ht="15" customHeight="1">
      <c r="B95" s="247"/>
      <c r="C95" s="227" t="s">
        <v>51</v>
      </c>
      <c r="D95" s="227"/>
      <c r="E95" s="227"/>
      <c r="F95" s="246" t="s">
        <v>631</v>
      </c>
      <c r="G95" s="245"/>
      <c r="H95" s="227" t="s">
        <v>668</v>
      </c>
      <c r="I95" s="227" t="s">
        <v>665</v>
      </c>
      <c r="J95" s="227"/>
      <c r="K95" s="238"/>
    </row>
    <row r="96" spans="2:11" ht="15" customHeight="1">
      <c r="B96" s="250"/>
      <c r="C96" s="251"/>
      <c r="D96" s="251"/>
      <c r="E96" s="251"/>
      <c r="F96" s="251"/>
      <c r="G96" s="251"/>
      <c r="H96" s="251"/>
      <c r="I96" s="251"/>
      <c r="J96" s="251"/>
      <c r="K96" s="252"/>
    </row>
    <row r="97" spans="2:11" ht="18.75" customHeight="1">
      <c r="B97" s="253"/>
      <c r="C97" s="254"/>
      <c r="D97" s="254"/>
      <c r="E97" s="254"/>
      <c r="F97" s="254"/>
      <c r="G97" s="254"/>
      <c r="H97" s="254"/>
      <c r="I97" s="254"/>
      <c r="J97" s="254"/>
      <c r="K97" s="253"/>
    </row>
    <row r="98" spans="2:11" ht="18.75" customHeight="1">
      <c r="B98" s="233"/>
      <c r="C98" s="233"/>
      <c r="D98" s="233"/>
      <c r="E98" s="233"/>
      <c r="F98" s="233"/>
      <c r="G98" s="233"/>
      <c r="H98" s="233"/>
      <c r="I98" s="233"/>
      <c r="J98" s="233"/>
      <c r="K98" s="233"/>
    </row>
    <row r="99" spans="2:11" ht="7.5" customHeight="1">
      <c r="B99" s="234"/>
      <c r="C99" s="235"/>
      <c r="D99" s="235"/>
      <c r="E99" s="235"/>
      <c r="F99" s="235"/>
      <c r="G99" s="235"/>
      <c r="H99" s="235"/>
      <c r="I99" s="235"/>
      <c r="J99" s="235"/>
      <c r="K99" s="236"/>
    </row>
    <row r="100" spans="2:11" ht="45" customHeight="1">
      <c r="B100" s="237"/>
      <c r="C100" s="342" t="s">
        <v>669</v>
      </c>
      <c r="D100" s="342"/>
      <c r="E100" s="342"/>
      <c r="F100" s="342"/>
      <c r="G100" s="342"/>
      <c r="H100" s="342"/>
      <c r="I100" s="342"/>
      <c r="J100" s="342"/>
      <c r="K100" s="238"/>
    </row>
    <row r="101" spans="2:11" ht="17.25" customHeight="1">
      <c r="B101" s="237"/>
      <c r="C101" s="239" t="s">
        <v>625</v>
      </c>
      <c r="D101" s="239"/>
      <c r="E101" s="239"/>
      <c r="F101" s="239" t="s">
        <v>626</v>
      </c>
      <c r="G101" s="240"/>
      <c r="H101" s="239" t="s">
        <v>106</v>
      </c>
      <c r="I101" s="239" t="s">
        <v>60</v>
      </c>
      <c r="J101" s="239" t="s">
        <v>627</v>
      </c>
      <c r="K101" s="238"/>
    </row>
    <row r="102" spans="2:11" ht="17.25" customHeight="1">
      <c r="B102" s="237"/>
      <c r="C102" s="241" t="s">
        <v>628</v>
      </c>
      <c r="D102" s="241"/>
      <c r="E102" s="241"/>
      <c r="F102" s="242" t="s">
        <v>629</v>
      </c>
      <c r="G102" s="243"/>
      <c r="H102" s="241"/>
      <c r="I102" s="241"/>
      <c r="J102" s="241" t="s">
        <v>630</v>
      </c>
      <c r="K102" s="238"/>
    </row>
    <row r="103" spans="2:11" ht="5.25" customHeight="1">
      <c r="B103" s="237"/>
      <c r="C103" s="239"/>
      <c r="D103" s="239"/>
      <c r="E103" s="239"/>
      <c r="F103" s="239"/>
      <c r="G103" s="255"/>
      <c r="H103" s="239"/>
      <c r="I103" s="239"/>
      <c r="J103" s="239"/>
      <c r="K103" s="238"/>
    </row>
    <row r="104" spans="2:11" ht="15" customHeight="1">
      <c r="B104" s="237"/>
      <c r="C104" s="227" t="s">
        <v>56</v>
      </c>
      <c r="D104" s="244"/>
      <c r="E104" s="244"/>
      <c r="F104" s="246" t="s">
        <v>631</v>
      </c>
      <c r="G104" s="255"/>
      <c r="H104" s="227" t="s">
        <v>670</v>
      </c>
      <c r="I104" s="227" t="s">
        <v>633</v>
      </c>
      <c r="J104" s="227">
        <v>20</v>
      </c>
      <c r="K104" s="238"/>
    </row>
    <row r="105" spans="2:11" ht="15" customHeight="1">
      <c r="B105" s="237"/>
      <c r="C105" s="227" t="s">
        <v>634</v>
      </c>
      <c r="D105" s="227"/>
      <c r="E105" s="227"/>
      <c r="F105" s="246" t="s">
        <v>631</v>
      </c>
      <c r="G105" s="227"/>
      <c r="H105" s="227" t="s">
        <v>670</v>
      </c>
      <c r="I105" s="227" t="s">
        <v>633</v>
      </c>
      <c r="J105" s="227">
        <v>120</v>
      </c>
      <c r="K105" s="238"/>
    </row>
    <row r="106" spans="2:11" ht="15" customHeight="1">
      <c r="B106" s="247"/>
      <c r="C106" s="227" t="s">
        <v>636</v>
      </c>
      <c r="D106" s="227"/>
      <c r="E106" s="227"/>
      <c r="F106" s="246" t="s">
        <v>637</v>
      </c>
      <c r="G106" s="227"/>
      <c r="H106" s="227" t="s">
        <v>670</v>
      </c>
      <c r="I106" s="227" t="s">
        <v>633</v>
      </c>
      <c r="J106" s="227">
        <v>50</v>
      </c>
      <c r="K106" s="238"/>
    </row>
    <row r="107" spans="2:11" ht="15" customHeight="1">
      <c r="B107" s="247"/>
      <c r="C107" s="227" t="s">
        <v>639</v>
      </c>
      <c r="D107" s="227"/>
      <c r="E107" s="227"/>
      <c r="F107" s="246" t="s">
        <v>631</v>
      </c>
      <c r="G107" s="227"/>
      <c r="H107" s="227" t="s">
        <v>670</v>
      </c>
      <c r="I107" s="227" t="s">
        <v>641</v>
      </c>
      <c r="J107" s="227"/>
      <c r="K107" s="238"/>
    </row>
    <row r="108" spans="2:11" ht="15" customHeight="1">
      <c r="B108" s="247"/>
      <c r="C108" s="227" t="s">
        <v>650</v>
      </c>
      <c r="D108" s="227"/>
      <c r="E108" s="227"/>
      <c r="F108" s="246" t="s">
        <v>637</v>
      </c>
      <c r="G108" s="227"/>
      <c r="H108" s="227" t="s">
        <v>670</v>
      </c>
      <c r="I108" s="227" t="s">
        <v>633</v>
      </c>
      <c r="J108" s="227">
        <v>50</v>
      </c>
      <c r="K108" s="238"/>
    </row>
    <row r="109" spans="2:11" ht="15" customHeight="1">
      <c r="B109" s="247"/>
      <c r="C109" s="227" t="s">
        <v>658</v>
      </c>
      <c r="D109" s="227"/>
      <c r="E109" s="227"/>
      <c r="F109" s="246" t="s">
        <v>637</v>
      </c>
      <c r="G109" s="227"/>
      <c r="H109" s="227" t="s">
        <v>670</v>
      </c>
      <c r="I109" s="227" t="s">
        <v>633</v>
      </c>
      <c r="J109" s="227">
        <v>50</v>
      </c>
      <c r="K109" s="238"/>
    </row>
    <row r="110" spans="2:11" ht="15" customHeight="1">
      <c r="B110" s="247"/>
      <c r="C110" s="227" t="s">
        <v>656</v>
      </c>
      <c r="D110" s="227"/>
      <c r="E110" s="227"/>
      <c r="F110" s="246" t="s">
        <v>637</v>
      </c>
      <c r="G110" s="227"/>
      <c r="H110" s="227" t="s">
        <v>670</v>
      </c>
      <c r="I110" s="227" t="s">
        <v>633</v>
      </c>
      <c r="J110" s="227">
        <v>50</v>
      </c>
      <c r="K110" s="238"/>
    </row>
    <row r="111" spans="2:11" ht="15" customHeight="1">
      <c r="B111" s="247"/>
      <c r="C111" s="227" t="s">
        <v>56</v>
      </c>
      <c r="D111" s="227"/>
      <c r="E111" s="227"/>
      <c r="F111" s="246" t="s">
        <v>631</v>
      </c>
      <c r="G111" s="227"/>
      <c r="H111" s="227" t="s">
        <v>671</v>
      </c>
      <c r="I111" s="227" t="s">
        <v>633</v>
      </c>
      <c r="J111" s="227">
        <v>20</v>
      </c>
      <c r="K111" s="238"/>
    </row>
    <row r="112" spans="2:11" ht="15" customHeight="1">
      <c r="B112" s="247"/>
      <c r="C112" s="227" t="s">
        <v>672</v>
      </c>
      <c r="D112" s="227"/>
      <c r="E112" s="227"/>
      <c r="F112" s="246" t="s">
        <v>631</v>
      </c>
      <c r="G112" s="227"/>
      <c r="H112" s="227" t="s">
        <v>673</v>
      </c>
      <c r="I112" s="227" t="s">
        <v>633</v>
      </c>
      <c r="J112" s="227">
        <v>120</v>
      </c>
      <c r="K112" s="238"/>
    </row>
    <row r="113" spans="2:11" ht="15" customHeight="1">
      <c r="B113" s="247"/>
      <c r="C113" s="227" t="s">
        <v>41</v>
      </c>
      <c r="D113" s="227"/>
      <c r="E113" s="227"/>
      <c r="F113" s="246" t="s">
        <v>631</v>
      </c>
      <c r="G113" s="227"/>
      <c r="H113" s="227" t="s">
        <v>674</v>
      </c>
      <c r="I113" s="227" t="s">
        <v>665</v>
      </c>
      <c r="J113" s="227"/>
      <c r="K113" s="238"/>
    </row>
    <row r="114" spans="2:11" ht="15" customHeight="1">
      <c r="B114" s="247"/>
      <c r="C114" s="227" t="s">
        <v>51</v>
      </c>
      <c r="D114" s="227"/>
      <c r="E114" s="227"/>
      <c r="F114" s="246" t="s">
        <v>631</v>
      </c>
      <c r="G114" s="227"/>
      <c r="H114" s="227" t="s">
        <v>675</v>
      </c>
      <c r="I114" s="227" t="s">
        <v>665</v>
      </c>
      <c r="J114" s="227"/>
      <c r="K114" s="238"/>
    </row>
    <row r="115" spans="2:11" ht="15" customHeight="1">
      <c r="B115" s="247"/>
      <c r="C115" s="227" t="s">
        <v>60</v>
      </c>
      <c r="D115" s="227"/>
      <c r="E115" s="227"/>
      <c r="F115" s="246" t="s">
        <v>631</v>
      </c>
      <c r="G115" s="227"/>
      <c r="H115" s="227" t="s">
        <v>676</v>
      </c>
      <c r="I115" s="227" t="s">
        <v>677</v>
      </c>
      <c r="J115" s="227"/>
      <c r="K115" s="238"/>
    </row>
    <row r="116" spans="2:11" ht="15" customHeight="1">
      <c r="B116" s="250"/>
      <c r="C116" s="256"/>
      <c r="D116" s="256"/>
      <c r="E116" s="256"/>
      <c r="F116" s="256"/>
      <c r="G116" s="256"/>
      <c r="H116" s="256"/>
      <c r="I116" s="256"/>
      <c r="J116" s="256"/>
      <c r="K116" s="252"/>
    </row>
    <row r="117" spans="2:11" ht="18.75" customHeight="1">
      <c r="B117" s="257"/>
      <c r="C117" s="223"/>
      <c r="D117" s="223"/>
      <c r="E117" s="223"/>
      <c r="F117" s="258"/>
      <c r="G117" s="223"/>
      <c r="H117" s="223"/>
      <c r="I117" s="223"/>
      <c r="J117" s="223"/>
      <c r="K117" s="257"/>
    </row>
    <row r="118" spans="2:11" ht="18.75" customHeight="1">
      <c r="B118" s="233"/>
      <c r="C118" s="233"/>
      <c r="D118" s="233"/>
      <c r="E118" s="233"/>
      <c r="F118" s="233"/>
      <c r="G118" s="233"/>
      <c r="H118" s="233"/>
      <c r="I118" s="233"/>
      <c r="J118" s="233"/>
      <c r="K118" s="233"/>
    </row>
    <row r="119" spans="2:11" ht="7.5" customHeight="1">
      <c r="B119" s="259"/>
      <c r="C119" s="260"/>
      <c r="D119" s="260"/>
      <c r="E119" s="260"/>
      <c r="F119" s="260"/>
      <c r="G119" s="260"/>
      <c r="H119" s="260"/>
      <c r="I119" s="260"/>
      <c r="J119" s="260"/>
      <c r="K119" s="261"/>
    </row>
    <row r="120" spans="2:11" ht="45" customHeight="1">
      <c r="B120" s="262"/>
      <c r="C120" s="341" t="s">
        <v>678</v>
      </c>
      <c r="D120" s="341"/>
      <c r="E120" s="341"/>
      <c r="F120" s="341"/>
      <c r="G120" s="341"/>
      <c r="H120" s="341"/>
      <c r="I120" s="341"/>
      <c r="J120" s="341"/>
      <c r="K120" s="263"/>
    </row>
    <row r="121" spans="2:11" ht="17.25" customHeight="1">
      <c r="B121" s="264"/>
      <c r="C121" s="239" t="s">
        <v>625</v>
      </c>
      <c r="D121" s="239"/>
      <c r="E121" s="239"/>
      <c r="F121" s="239" t="s">
        <v>626</v>
      </c>
      <c r="G121" s="240"/>
      <c r="H121" s="239" t="s">
        <v>106</v>
      </c>
      <c r="I121" s="239" t="s">
        <v>60</v>
      </c>
      <c r="J121" s="239" t="s">
        <v>627</v>
      </c>
      <c r="K121" s="265"/>
    </row>
    <row r="122" spans="2:11" ht="17.25" customHeight="1">
      <c r="B122" s="264"/>
      <c r="C122" s="241" t="s">
        <v>628</v>
      </c>
      <c r="D122" s="241"/>
      <c r="E122" s="241"/>
      <c r="F122" s="242" t="s">
        <v>629</v>
      </c>
      <c r="G122" s="243"/>
      <c r="H122" s="241"/>
      <c r="I122" s="241"/>
      <c r="J122" s="241" t="s">
        <v>630</v>
      </c>
      <c r="K122" s="265"/>
    </row>
    <row r="123" spans="2:11" ht="5.25" customHeight="1">
      <c r="B123" s="266"/>
      <c r="C123" s="244"/>
      <c r="D123" s="244"/>
      <c r="E123" s="244"/>
      <c r="F123" s="244"/>
      <c r="G123" s="227"/>
      <c r="H123" s="244"/>
      <c r="I123" s="244"/>
      <c r="J123" s="244"/>
      <c r="K123" s="267"/>
    </row>
    <row r="124" spans="2:11" ht="15" customHeight="1">
      <c r="B124" s="266"/>
      <c r="C124" s="227" t="s">
        <v>634</v>
      </c>
      <c r="D124" s="244"/>
      <c r="E124" s="244"/>
      <c r="F124" s="246" t="s">
        <v>631</v>
      </c>
      <c r="G124" s="227"/>
      <c r="H124" s="227" t="s">
        <v>670</v>
      </c>
      <c r="I124" s="227" t="s">
        <v>633</v>
      </c>
      <c r="J124" s="227">
        <v>120</v>
      </c>
      <c r="K124" s="268"/>
    </row>
    <row r="125" spans="2:11" ht="15" customHeight="1">
      <c r="B125" s="266"/>
      <c r="C125" s="227" t="s">
        <v>679</v>
      </c>
      <c r="D125" s="227"/>
      <c r="E125" s="227"/>
      <c r="F125" s="246" t="s">
        <v>631</v>
      </c>
      <c r="G125" s="227"/>
      <c r="H125" s="227" t="s">
        <v>680</v>
      </c>
      <c r="I125" s="227" t="s">
        <v>633</v>
      </c>
      <c r="J125" s="227" t="s">
        <v>681</v>
      </c>
      <c r="K125" s="268"/>
    </row>
    <row r="126" spans="2:11" ht="15" customHeight="1">
      <c r="B126" s="266"/>
      <c r="C126" s="227" t="s">
        <v>580</v>
      </c>
      <c r="D126" s="227"/>
      <c r="E126" s="227"/>
      <c r="F126" s="246" t="s">
        <v>631</v>
      </c>
      <c r="G126" s="227"/>
      <c r="H126" s="227" t="s">
        <v>682</v>
      </c>
      <c r="I126" s="227" t="s">
        <v>633</v>
      </c>
      <c r="J126" s="227" t="s">
        <v>681</v>
      </c>
      <c r="K126" s="268"/>
    </row>
    <row r="127" spans="2:11" ht="15" customHeight="1">
      <c r="B127" s="266"/>
      <c r="C127" s="227" t="s">
        <v>642</v>
      </c>
      <c r="D127" s="227"/>
      <c r="E127" s="227"/>
      <c r="F127" s="246" t="s">
        <v>637</v>
      </c>
      <c r="G127" s="227"/>
      <c r="H127" s="227" t="s">
        <v>643</v>
      </c>
      <c r="I127" s="227" t="s">
        <v>633</v>
      </c>
      <c r="J127" s="227">
        <v>15</v>
      </c>
      <c r="K127" s="268"/>
    </row>
    <row r="128" spans="2:11" ht="15" customHeight="1">
      <c r="B128" s="266"/>
      <c r="C128" s="248" t="s">
        <v>644</v>
      </c>
      <c r="D128" s="248"/>
      <c r="E128" s="248"/>
      <c r="F128" s="249" t="s">
        <v>637</v>
      </c>
      <c r="G128" s="248"/>
      <c r="H128" s="248" t="s">
        <v>645</v>
      </c>
      <c r="I128" s="248" t="s">
        <v>633</v>
      </c>
      <c r="J128" s="248">
        <v>15</v>
      </c>
      <c r="K128" s="268"/>
    </row>
    <row r="129" spans="2:11" ht="15" customHeight="1">
      <c r="B129" s="266"/>
      <c r="C129" s="248" t="s">
        <v>646</v>
      </c>
      <c r="D129" s="248"/>
      <c r="E129" s="248"/>
      <c r="F129" s="249" t="s">
        <v>637</v>
      </c>
      <c r="G129" s="248"/>
      <c r="H129" s="248" t="s">
        <v>647</v>
      </c>
      <c r="I129" s="248" t="s">
        <v>633</v>
      </c>
      <c r="J129" s="248">
        <v>20</v>
      </c>
      <c r="K129" s="268"/>
    </row>
    <row r="130" spans="2:11" ht="15" customHeight="1">
      <c r="B130" s="266"/>
      <c r="C130" s="248" t="s">
        <v>648</v>
      </c>
      <c r="D130" s="248"/>
      <c r="E130" s="248"/>
      <c r="F130" s="249" t="s">
        <v>637</v>
      </c>
      <c r="G130" s="248"/>
      <c r="H130" s="248" t="s">
        <v>649</v>
      </c>
      <c r="I130" s="248" t="s">
        <v>633</v>
      </c>
      <c r="J130" s="248">
        <v>20</v>
      </c>
      <c r="K130" s="268"/>
    </row>
    <row r="131" spans="2:11" ht="15" customHeight="1">
      <c r="B131" s="266"/>
      <c r="C131" s="227" t="s">
        <v>636</v>
      </c>
      <c r="D131" s="227"/>
      <c r="E131" s="227"/>
      <c r="F131" s="246" t="s">
        <v>637</v>
      </c>
      <c r="G131" s="227"/>
      <c r="H131" s="227" t="s">
        <v>670</v>
      </c>
      <c r="I131" s="227" t="s">
        <v>633</v>
      </c>
      <c r="J131" s="227">
        <v>50</v>
      </c>
      <c r="K131" s="268"/>
    </row>
    <row r="132" spans="2:11" ht="15" customHeight="1">
      <c r="B132" s="266"/>
      <c r="C132" s="227" t="s">
        <v>650</v>
      </c>
      <c r="D132" s="227"/>
      <c r="E132" s="227"/>
      <c r="F132" s="246" t="s">
        <v>637</v>
      </c>
      <c r="G132" s="227"/>
      <c r="H132" s="227" t="s">
        <v>670</v>
      </c>
      <c r="I132" s="227" t="s">
        <v>633</v>
      </c>
      <c r="J132" s="227">
        <v>50</v>
      </c>
      <c r="K132" s="268"/>
    </row>
    <row r="133" spans="2:11" ht="15" customHeight="1">
      <c r="B133" s="266"/>
      <c r="C133" s="227" t="s">
        <v>656</v>
      </c>
      <c r="D133" s="227"/>
      <c r="E133" s="227"/>
      <c r="F133" s="246" t="s">
        <v>637</v>
      </c>
      <c r="G133" s="227"/>
      <c r="H133" s="227" t="s">
        <v>670</v>
      </c>
      <c r="I133" s="227" t="s">
        <v>633</v>
      </c>
      <c r="J133" s="227">
        <v>50</v>
      </c>
      <c r="K133" s="268"/>
    </row>
    <row r="134" spans="2:11" ht="15" customHeight="1">
      <c r="B134" s="266"/>
      <c r="C134" s="227" t="s">
        <v>658</v>
      </c>
      <c r="D134" s="227"/>
      <c r="E134" s="227"/>
      <c r="F134" s="246" t="s">
        <v>637</v>
      </c>
      <c r="G134" s="227"/>
      <c r="H134" s="227" t="s">
        <v>670</v>
      </c>
      <c r="I134" s="227" t="s">
        <v>633</v>
      </c>
      <c r="J134" s="227">
        <v>50</v>
      </c>
      <c r="K134" s="268"/>
    </row>
    <row r="135" spans="2:11" ht="15" customHeight="1">
      <c r="B135" s="266"/>
      <c r="C135" s="227" t="s">
        <v>111</v>
      </c>
      <c r="D135" s="227"/>
      <c r="E135" s="227"/>
      <c r="F135" s="246" t="s">
        <v>637</v>
      </c>
      <c r="G135" s="227"/>
      <c r="H135" s="227" t="s">
        <v>683</v>
      </c>
      <c r="I135" s="227" t="s">
        <v>633</v>
      </c>
      <c r="J135" s="227">
        <v>255</v>
      </c>
      <c r="K135" s="268"/>
    </row>
    <row r="136" spans="2:11" ht="15" customHeight="1">
      <c r="B136" s="266"/>
      <c r="C136" s="227" t="s">
        <v>660</v>
      </c>
      <c r="D136" s="227"/>
      <c r="E136" s="227"/>
      <c r="F136" s="246" t="s">
        <v>631</v>
      </c>
      <c r="G136" s="227"/>
      <c r="H136" s="227" t="s">
        <v>684</v>
      </c>
      <c r="I136" s="227" t="s">
        <v>662</v>
      </c>
      <c r="J136" s="227"/>
      <c r="K136" s="268"/>
    </row>
    <row r="137" spans="2:11" ht="15" customHeight="1">
      <c r="B137" s="266"/>
      <c r="C137" s="227" t="s">
        <v>663</v>
      </c>
      <c r="D137" s="227"/>
      <c r="E137" s="227"/>
      <c r="F137" s="246" t="s">
        <v>631</v>
      </c>
      <c r="G137" s="227"/>
      <c r="H137" s="227" t="s">
        <v>685</v>
      </c>
      <c r="I137" s="227" t="s">
        <v>665</v>
      </c>
      <c r="J137" s="227"/>
      <c r="K137" s="268"/>
    </row>
    <row r="138" spans="2:11" ht="15" customHeight="1">
      <c r="B138" s="266"/>
      <c r="C138" s="227" t="s">
        <v>666</v>
      </c>
      <c r="D138" s="227"/>
      <c r="E138" s="227"/>
      <c r="F138" s="246" t="s">
        <v>631</v>
      </c>
      <c r="G138" s="227"/>
      <c r="H138" s="227" t="s">
        <v>666</v>
      </c>
      <c r="I138" s="227" t="s">
        <v>665</v>
      </c>
      <c r="J138" s="227"/>
      <c r="K138" s="268"/>
    </row>
    <row r="139" spans="2:11" ht="15" customHeight="1">
      <c r="B139" s="266"/>
      <c r="C139" s="227" t="s">
        <v>41</v>
      </c>
      <c r="D139" s="227"/>
      <c r="E139" s="227"/>
      <c r="F139" s="246" t="s">
        <v>631</v>
      </c>
      <c r="G139" s="227"/>
      <c r="H139" s="227" t="s">
        <v>686</v>
      </c>
      <c r="I139" s="227" t="s">
        <v>665</v>
      </c>
      <c r="J139" s="227"/>
      <c r="K139" s="268"/>
    </row>
    <row r="140" spans="2:11" ht="15" customHeight="1">
      <c r="B140" s="266"/>
      <c r="C140" s="227" t="s">
        <v>687</v>
      </c>
      <c r="D140" s="227"/>
      <c r="E140" s="227"/>
      <c r="F140" s="246" t="s">
        <v>631</v>
      </c>
      <c r="G140" s="227"/>
      <c r="H140" s="227" t="s">
        <v>688</v>
      </c>
      <c r="I140" s="227" t="s">
        <v>665</v>
      </c>
      <c r="J140" s="227"/>
      <c r="K140" s="268"/>
    </row>
    <row r="141" spans="2:11" ht="15" customHeight="1">
      <c r="B141" s="269"/>
      <c r="C141" s="270"/>
      <c r="D141" s="270"/>
      <c r="E141" s="270"/>
      <c r="F141" s="270"/>
      <c r="G141" s="270"/>
      <c r="H141" s="270"/>
      <c r="I141" s="270"/>
      <c r="J141" s="270"/>
      <c r="K141" s="271"/>
    </row>
    <row r="142" spans="2:11" ht="18.75" customHeight="1">
      <c r="B142" s="223"/>
      <c r="C142" s="223"/>
      <c r="D142" s="223"/>
      <c r="E142" s="223"/>
      <c r="F142" s="258"/>
      <c r="G142" s="223"/>
      <c r="H142" s="223"/>
      <c r="I142" s="223"/>
      <c r="J142" s="223"/>
      <c r="K142" s="223"/>
    </row>
    <row r="143" spans="2:11" ht="18.75" customHeight="1">
      <c r="B143" s="233"/>
      <c r="C143" s="233"/>
      <c r="D143" s="233"/>
      <c r="E143" s="233"/>
      <c r="F143" s="233"/>
      <c r="G143" s="233"/>
      <c r="H143" s="233"/>
      <c r="I143" s="233"/>
      <c r="J143" s="233"/>
      <c r="K143" s="233"/>
    </row>
    <row r="144" spans="2:11" ht="7.5" customHeight="1">
      <c r="B144" s="234"/>
      <c r="C144" s="235"/>
      <c r="D144" s="235"/>
      <c r="E144" s="235"/>
      <c r="F144" s="235"/>
      <c r="G144" s="235"/>
      <c r="H144" s="235"/>
      <c r="I144" s="235"/>
      <c r="J144" s="235"/>
      <c r="K144" s="236"/>
    </row>
    <row r="145" spans="2:11" ht="45" customHeight="1">
      <c r="B145" s="237"/>
      <c r="C145" s="342" t="s">
        <v>689</v>
      </c>
      <c r="D145" s="342"/>
      <c r="E145" s="342"/>
      <c r="F145" s="342"/>
      <c r="G145" s="342"/>
      <c r="H145" s="342"/>
      <c r="I145" s="342"/>
      <c r="J145" s="342"/>
      <c r="K145" s="238"/>
    </row>
    <row r="146" spans="2:11" ht="17.25" customHeight="1">
      <c r="B146" s="237"/>
      <c r="C146" s="239" t="s">
        <v>625</v>
      </c>
      <c r="D146" s="239"/>
      <c r="E146" s="239"/>
      <c r="F146" s="239" t="s">
        <v>626</v>
      </c>
      <c r="G146" s="240"/>
      <c r="H146" s="239" t="s">
        <v>106</v>
      </c>
      <c r="I146" s="239" t="s">
        <v>60</v>
      </c>
      <c r="J146" s="239" t="s">
        <v>627</v>
      </c>
      <c r="K146" s="238"/>
    </row>
    <row r="147" spans="2:11" ht="17.25" customHeight="1">
      <c r="B147" s="237"/>
      <c r="C147" s="241" t="s">
        <v>628</v>
      </c>
      <c r="D147" s="241"/>
      <c r="E147" s="241"/>
      <c r="F147" s="242" t="s">
        <v>629</v>
      </c>
      <c r="G147" s="243"/>
      <c r="H147" s="241"/>
      <c r="I147" s="241"/>
      <c r="J147" s="241" t="s">
        <v>630</v>
      </c>
      <c r="K147" s="238"/>
    </row>
    <row r="148" spans="2:11" ht="5.25" customHeight="1">
      <c r="B148" s="247"/>
      <c r="C148" s="244"/>
      <c r="D148" s="244"/>
      <c r="E148" s="244"/>
      <c r="F148" s="244"/>
      <c r="G148" s="245"/>
      <c r="H148" s="244"/>
      <c r="I148" s="244"/>
      <c r="J148" s="244"/>
      <c r="K148" s="268"/>
    </row>
    <row r="149" spans="2:11" ht="15" customHeight="1">
      <c r="B149" s="247"/>
      <c r="C149" s="272" t="s">
        <v>634</v>
      </c>
      <c r="D149" s="227"/>
      <c r="E149" s="227"/>
      <c r="F149" s="273" t="s">
        <v>631</v>
      </c>
      <c r="G149" s="227"/>
      <c r="H149" s="272" t="s">
        <v>670</v>
      </c>
      <c r="I149" s="272" t="s">
        <v>633</v>
      </c>
      <c r="J149" s="272">
        <v>120</v>
      </c>
      <c r="K149" s="268"/>
    </row>
    <row r="150" spans="2:11" ht="15" customHeight="1">
      <c r="B150" s="247"/>
      <c r="C150" s="272" t="s">
        <v>679</v>
      </c>
      <c r="D150" s="227"/>
      <c r="E150" s="227"/>
      <c r="F150" s="273" t="s">
        <v>631</v>
      </c>
      <c r="G150" s="227"/>
      <c r="H150" s="272" t="s">
        <v>690</v>
      </c>
      <c r="I150" s="272" t="s">
        <v>633</v>
      </c>
      <c r="J150" s="272" t="s">
        <v>681</v>
      </c>
      <c r="K150" s="268"/>
    </row>
    <row r="151" spans="2:11" ht="15" customHeight="1">
      <c r="B151" s="247"/>
      <c r="C151" s="272" t="s">
        <v>580</v>
      </c>
      <c r="D151" s="227"/>
      <c r="E151" s="227"/>
      <c r="F151" s="273" t="s">
        <v>631</v>
      </c>
      <c r="G151" s="227"/>
      <c r="H151" s="272" t="s">
        <v>691</v>
      </c>
      <c r="I151" s="272" t="s">
        <v>633</v>
      </c>
      <c r="J151" s="272" t="s">
        <v>681</v>
      </c>
      <c r="K151" s="268"/>
    </row>
    <row r="152" spans="2:11" ht="15" customHeight="1">
      <c r="B152" s="247"/>
      <c r="C152" s="272" t="s">
        <v>636</v>
      </c>
      <c r="D152" s="227"/>
      <c r="E152" s="227"/>
      <c r="F152" s="273" t="s">
        <v>637</v>
      </c>
      <c r="G152" s="227"/>
      <c r="H152" s="272" t="s">
        <v>670</v>
      </c>
      <c r="I152" s="272" t="s">
        <v>633</v>
      </c>
      <c r="J152" s="272">
        <v>50</v>
      </c>
      <c r="K152" s="268"/>
    </row>
    <row r="153" spans="2:11" ht="15" customHeight="1">
      <c r="B153" s="247"/>
      <c r="C153" s="272" t="s">
        <v>639</v>
      </c>
      <c r="D153" s="227"/>
      <c r="E153" s="227"/>
      <c r="F153" s="273" t="s">
        <v>631</v>
      </c>
      <c r="G153" s="227"/>
      <c r="H153" s="272" t="s">
        <v>670</v>
      </c>
      <c r="I153" s="272" t="s">
        <v>641</v>
      </c>
      <c r="J153" s="272"/>
      <c r="K153" s="268"/>
    </row>
    <row r="154" spans="2:11" ht="15" customHeight="1">
      <c r="B154" s="247"/>
      <c r="C154" s="272" t="s">
        <v>650</v>
      </c>
      <c r="D154" s="227"/>
      <c r="E154" s="227"/>
      <c r="F154" s="273" t="s">
        <v>637</v>
      </c>
      <c r="G154" s="227"/>
      <c r="H154" s="272" t="s">
        <v>670</v>
      </c>
      <c r="I154" s="272" t="s">
        <v>633</v>
      </c>
      <c r="J154" s="272">
        <v>50</v>
      </c>
      <c r="K154" s="268"/>
    </row>
    <row r="155" spans="2:11" ht="15" customHeight="1">
      <c r="B155" s="247"/>
      <c r="C155" s="272" t="s">
        <v>658</v>
      </c>
      <c r="D155" s="227"/>
      <c r="E155" s="227"/>
      <c r="F155" s="273" t="s">
        <v>637</v>
      </c>
      <c r="G155" s="227"/>
      <c r="H155" s="272" t="s">
        <v>670</v>
      </c>
      <c r="I155" s="272" t="s">
        <v>633</v>
      </c>
      <c r="J155" s="272">
        <v>50</v>
      </c>
      <c r="K155" s="268"/>
    </row>
    <row r="156" spans="2:11" ht="15" customHeight="1">
      <c r="B156" s="247"/>
      <c r="C156" s="272" t="s">
        <v>656</v>
      </c>
      <c r="D156" s="227"/>
      <c r="E156" s="227"/>
      <c r="F156" s="273" t="s">
        <v>637</v>
      </c>
      <c r="G156" s="227"/>
      <c r="H156" s="272" t="s">
        <v>670</v>
      </c>
      <c r="I156" s="272" t="s">
        <v>633</v>
      </c>
      <c r="J156" s="272">
        <v>50</v>
      </c>
      <c r="K156" s="268"/>
    </row>
    <row r="157" spans="2:11" ht="15" customHeight="1">
      <c r="B157" s="247"/>
      <c r="C157" s="272" t="s">
        <v>94</v>
      </c>
      <c r="D157" s="227"/>
      <c r="E157" s="227"/>
      <c r="F157" s="273" t="s">
        <v>631</v>
      </c>
      <c r="G157" s="227"/>
      <c r="H157" s="272" t="s">
        <v>692</v>
      </c>
      <c r="I157" s="272" t="s">
        <v>633</v>
      </c>
      <c r="J157" s="272" t="s">
        <v>693</v>
      </c>
      <c r="K157" s="268"/>
    </row>
    <row r="158" spans="2:11" ht="15" customHeight="1">
      <c r="B158" s="247"/>
      <c r="C158" s="272" t="s">
        <v>694</v>
      </c>
      <c r="D158" s="227"/>
      <c r="E158" s="227"/>
      <c r="F158" s="273" t="s">
        <v>631</v>
      </c>
      <c r="G158" s="227"/>
      <c r="H158" s="272" t="s">
        <v>695</v>
      </c>
      <c r="I158" s="272" t="s">
        <v>665</v>
      </c>
      <c r="J158" s="272"/>
      <c r="K158" s="268"/>
    </row>
    <row r="159" spans="2:11" ht="15" customHeight="1">
      <c r="B159" s="274"/>
      <c r="C159" s="256"/>
      <c r="D159" s="256"/>
      <c r="E159" s="256"/>
      <c r="F159" s="256"/>
      <c r="G159" s="256"/>
      <c r="H159" s="256"/>
      <c r="I159" s="256"/>
      <c r="J159" s="256"/>
      <c r="K159" s="275"/>
    </row>
    <row r="160" spans="2:11" ht="18.75" customHeight="1">
      <c r="B160" s="223"/>
      <c r="C160" s="227"/>
      <c r="D160" s="227"/>
      <c r="E160" s="227"/>
      <c r="F160" s="246"/>
      <c r="G160" s="227"/>
      <c r="H160" s="227"/>
      <c r="I160" s="227"/>
      <c r="J160" s="227"/>
      <c r="K160" s="223"/>
    </row>
    <row r="161" spans="2:11" ht="18.75" customHeight="1">
      <c r="B161" s="233"/>
      <c r="C161" s="233"/>
      <c r="D161" s="233"/>
      <c r="E161" s="233"/>
      <c r="F161" s="233"/>
      <c r="G161" s="233"/>
      <c r="H161" s="233"/>
      <c r="I161" s="233"/>
      <c r="J161" s="233"/>
      <c r="K161" s="233"/>
    </row>
    <row r="162" spans="2:11" ht="7.5" customHeight="1">
      <c r="B162" s="215"/>
      <c r="C162" s="216"/>
      <c r="D162" s="216"/>
      <c r="E162" s="216"/>
      <c r="F162" s="216"/>
      <c r="G162" s="216"/>
      <c r="H162" s="216"/>
      <c r="I162" s="216"/>
      <c r="J162" s="216"/>
      <c r="K162" s="217"/>
    </row>
    <row r="163" spans="2:11" ht="45" customHeight="1">
      <c r="B163" s="218"/>
      <c r="C163" s="341" t="s">
        <v>696</v>
      </c>
      <c r="D163" s="341"/>
      <c r="E163" s="341"/>
      <c r="F163" s="341"/>
      <c r="G163" s="341"/>
      <c r="H163" s="341"/>
      <c r="I163" s="341"/>
      <c r="J163" s="341"/>
      <c r="K163" s="219"/>
    </row>
    <row r="164" spans="2:11" ht="17.25" customHeight="1">
      <c r="B164" s="218"/>
      <c r="C164" s="239" t="s">
        <v>625</v>
      </c>
      <c r="D164" s="239"/>
      <c r="E164" s="239"/>
      <c r="F164" s="239" t="s">
        <v>626</v>
      </c>
      <c r="G164" s="276"/>
      <c r="H164" s="277" t="s">
        <v>106</v>
      </c>
      <c r="I164" s="277" t="s">
        <v>60</v>
      </c>
      <c r="J164" s="239" t="s">
        <v>627</v>
      </c>
      <c r="K164" s="219"/>
    </row>
    <row r="165" spans="2:11" ht="17.25" customHeight="1">
      <c r="B165" s="220"/>
      <c r="C165" s="241" t="s">
        <v>628</v>
      </c>
      <c r="D165" s="241"/>
      <c r="E165" s="241"/>
      <c r="F165" s="242" t="s">
        <v>629</v>
      </c>
      <c r="G165" s="278"/>
      <c r="H165" s="279"/>
      <c r="I165" s="279"/>
      <c r="J165" s="241" t="s">
        <v>630</v>
      </c>
      <c r="K165" s="221"/>
    </row>
    <row r="166" spans="2:11" ht="5.25" customHeight="1">
      <c r="B166" s="247"/>
      <c r="C166" s="244"/>
      <c r="D166" s="244"/>
      <c r="E166" s="244"/>
      <c r="F166" s="244"/>
      <c r="G166" s="245"/>
      <c r="H166" s="244"/>
      <c r="I166" s="244"/>
      <c r="J166" s="244"/>
      <c r="K166" s="268"/>
    </row>
    <row r="167" spans="2:11" ht="15" customHeight="1">
      <c r="B167" s="247"/>
      <c r="C167" s="227" t="s">
        <v>634</v>
      </c>
      <c r="D167" s="227"/>
      <c r="E167" s="227"/>
      <c r="F167" s="246" t="s">
        <v>631</v>
      </c>
      <c r="G167" s="227"/>
      <c r="H167" s="227" t="s">
        <v>670</v>
      </c>
      <c r="I167" s="227" t="s">
        <v>633</v>
      </c>
      <c r="J167" s="227">
        <v>120</v>
      </c>
      <c r="K167" s="268"/>
    </row>
    <row r="168" spans="2:11" ht="15" customHeight="1">
      <c r="B168" s="247"/>
      <c r="C168" s="227" t="s">
        <v>679</v>
      </c>
      <c r="D168" s="227"/>
      <c r="E168" s="227"/>
      <c r="F168" s="246" t="s">
        <v>631</v>
      </c>
      <c r="G168" s="227"/>
      <c r="H168" s="227" t="s">
        <v>680</v>
      </c>
      <c r="I168" s="227" t="s">
        <v>633</v>
      </c>
      <c r="J168" s="227" t="s">
        <v>681</v>
      </c>
      <c r="K168" s="268"/>
    </row>
    <row r="169" spans="2:11" ht="15" customHeight="1">
      <c r="B169" s="247"/>
      <c r="C169" s="227" t="s">
        <v>580</v>
      </c>
      <c r="D169" s="227"/>
      <c r="E169" s="227"/>
      <c r="F169" s="246" t="s">
        <v>631</v>
      </c>
      <c r="G169" s="227"/>
      <c r="H169" s="227" t="s">
        <v>697</v>
      </c>
      <c r="I169" s="227" t="s">
        <v>633</v>
      </c>
      <c r="J169" s="227" t="s">
        <v>681</v>
      </c>
      <c r="K169" s="268"/>
    </row>
    <row r="170" spans="2:11" ht="15" customHeight="1">
      <c r="B170" s="247"/>
      <c r="C170" s="227" t="s">
        <v>636</v>
      </c>
      <c r="D170" s="227"/>
      <c r="E170" s="227"/>
      <c r="F170" s="246" t="s">
        <v>637</v>
      </c>
      <c r="G170" s="227"/>
      <c r="H170" s="227" t="s">
        <v>697</v>
      </c>
      <c r="I170" s="227" t="s">
        <v>633</v>
      </c>
      <c r="J170" s="227">
        <v>50</v>
      </c>
      <c r="K170" s="268"/>
    </row>
    <row r="171" spans="2:11" ht="15" customHeight="1">
      <c r="B171" s="247"/>
      <c r="C171" s="227" t="s">
        <v>639</v>
      </c>
      <c r="D171" s="227"/>
      <c r="E171" s="227"/>
      <c r="F171" s="246" t="s">
        <v>631</v>
      </c>
      <c r="G171" s="227"/>
      <c r="H171" s="227" t="s">
        <v>697</v>
      </c>
      <c r="I171" s="227" t="s">
        <v>641</v>
      </c>
      <c r="J171" s="227"/>
      <c r="K171" s="268"/>
    </row>
    <row r="172" spans="2:11" ht="15" customHeight="1">
      <c r="B172" s="247"/>
      <c r="C172" s="227" t="s">
        <v>650</v>
      </c>
      <c r="D172" s="227"/>
      <c r="E172" s="227"/>
      <c r="F172" s="246" t="s">
        <v>637</v>
      </c>
      <c r="G172" s="227"/>
      <c r="H172" s="227" t="s">
        <v>697</v>
      </c>
      <c r="I172" s="227" t="s">
        <v>633</v>
      </c>
      <c r="J172" s="227">
        <v>50</v>
      </c>
      <c r="K172" s="268"/>
    </row>
    <row r="173" spans="2:11" ht="15" customHeight="1">
      <c r="B173" s="247"/>
      <c r="C173" s="227" t="s">
        <v>658</v>
      </c>
      <c r="D173" s="227"/>
      <c r="E173" s="227"/>
      <c r="F173" s="246" t="s">
        <v>637</v>
      </c>
      <c r="G173" s="227"/>
      <c r="H173" s="227" t="s">
        <v>697</v>
      </c>
      <c r="I173" s="227" t="s">
        <v>633</v>
      </c>
      <c r="J173" s="227">
        <v>50</v>
      </c>
      <c r="K173" s="268"/>
    </row>
    <row r="174" spans="2:11" ht="15" customHeight="1">
      <c r="B174" s="247"/>
      <c r="C174" s="227" t="s">
        <v>656</v>
      </c>
      <c r="D174" s="227"/>
      <c r="E174" s="227"/>
      <c r="F174" s="246" t="s">
        <v>637</v>
      </c>
      <c r="G174" s="227"/>
      <c r="H174" s="227" t="s">
        <v>697</v>
      </c>
      <c r="I174" s="227" t="s">
        <v>633</v>
      </c>
      <c r="J174" s="227">
        <v>50</v>
      </c>
      <c r="K174" s="268"/>
    </row>
    <row r="175" spans="2:11" ht="15" customHeight="1">
      <c r="B175" s="247"/>
      <c r="C175" s="227" t="s">
        <v>105</v>
      </c>
      <c r="D175" s="227"/>
      <c r="E175" s="227"/>
      <c r="F175" s="246" t="s">
        <v>631</v>
      </c>
      <c r="G175" s="227"/>
      <c r="H175" s="227" t="s">
        <v>698</v>
      </c>
      <c r="I175" s="227" t="s">
        <v>699</v>
      </c>
      <c r="J175" s="227"/>
      <c r="K175" s="268"/>
    </row>
    <row r="176" spans="2:11" ht="15" customHeight="1">
      <c r="B176" s="247"/>
      <c r="C176" s="227" t="s">
        <v>60</v>
      </c>
      <c r="D176" s="227"/>
      <c r="E176" s="227"/>
      <c r="F176" s="246" t="s">
        <v>631</v>
      </c>
      <c r="G176" s="227"/>
      <c r="H176" s="227" t="s">
        <v>700</v>
      </c>
      <c r="I176" s="227" t="s">
        <v>701</v>
      </c>
      <c r="J176" s="227">
        <v>1</v>
      </c>
      <c r="K176" s="268"/>
    </row>
    <row r="177" spans="2:11" ht="15" customHeight="1">
      <c r="B177" s="247"/>
      <c r="C177" s="227" t="s">
        <v>56</v>
      </c>
      <c r="D177" s="227"/>
      <c r="E177" s="227"/>
      <c r="F177" s="246" t="s">
        <v>631</v>
      </c>
      <c r="G177" s="227"/>
      <c r="H177" s="227" t="s">
        <v>702</v>
      </c>
      <c r="I177" s="227" t="s">
        <v>633</v>
      </c>
      <c r="J177" s="227">
        <v>20</v>
      </c>
      <c r="K177" s="268"/>
    </row>
    <row r="178" spans="2:11" ht="15" customHeight="1">
      <c r="B178" s="247"/>
      <c r="C178" s="227" t="s">
        <v>106</v>
      </c>
      <c r="D178" s="227"/>
      <c r="E178" s="227"/>
      <c r="F178" s="246" t="s">
        <v>631</v>
      </c>
      <c r="G178" s="227"/>
      <c r="H178" s="227" t="s">
        <v>703</v>
      </c>
      <c r="I178" s="227" t="s">
        <v>633</v>
      </c>
      <c r="J178" s="227">
        <v>255</v>
      </c>
      <c r="K178" s="268"/>
    </row>
    <row r="179" spans="2:11" ht="15" customHeight="1">
      <c r="B179" s="247"/>
      <c r="C179" s="227" t="s">
        <v>107</v>
      </c>
      <c r="D179" s="227"/>
      <c r="E179" s="227"/>
      <c r="F179" s="246" t="s">
        <v>631</v>
      </c>
      <c r="G179" s="227"/>
      <c r="H179" s="227" t="s">
        <v>596</v>
      </c>
      <c r="I179" s="227" t="s">
        <v>633</v>
      </c>
      <c r="J179" s="227">
        <v>10</v>
      </c>
      <c r="K179" s="268"/>
    </row>
    <row r="180" spans="2:11" ht="15" customHeight="1">
      <c r="B180" s="247"/>
      <c r="C180" s="227" t="s">
        <v>108</v>
      </c>
      <c r="D180" s="227"/>
      <c r="E180" s="227"/>
      <c r="F180" s="246" t="s">
        <v>631</v>
      </c>
      <c r="G180" s="227"/>
      <c r="H180" s="227" t="s">
        <v>704</v>
      </c>
      <c r="I180" s="227" t="s">
        <v>665</v>
      </c>
      <c r="J180" s="227"/>
      <c r="K180" s="268"/>
    </row>
    <row r="181" spans="2:11" ht="15" customHeight="1">
      <c r="B181" s="247"/>
      <c r="C181" s="227" t="s">
        <v>705</v>
      </c>
      <c r="D181" s="227"/>
      <c r="E181" s="227"/>
      <c r="F181" s="246" t="s">
        <v>631</v>
      </c>
      <c r="G181" s="227"/>
      <c r="H181" s="227" t="s">
        <v>706</v>
      </c>
      <c r="I181" s="227" t="s">
        <v>665</v>
      </c>
      <c r="J181" s="227"/>
      <c r="K181" s="268"/>
    </row>
    <row r="182" spans="2:11" ht="15" customHeight="1">
      <c r="B182" s="247"/>
      <c r="C182" s="227" t="s">
        <v>694</v>
      </c>
      <c r="D182" s="227"/>
      <c r="E182" s="227"/>
      <c r="F182" s="246" t="s">
        <v>631</v>
      </c>
      <c r="G182" s="227"/>
      <c r="H182" s="227" t="s">
        <v>707</v>
      </c>
      <c r="I182" s="227" t="s">
        <v>665</v>
      </c>
      <c r="J182" s="227"/>
      <c r="K182" s="268"/>
    </row>
    <row r="183" spans="2:11" ht="15" customHeight="1">
      <c r="B183" s="247"/>
      <c r="C183" s="227" t="s">
        <v>110</v>
      </c>
      <c r="D183" s="227"/>
      <c r="E183" s="227"/>
      <c r="F183" s="246" t="s">
        <v>637</v>
      </c>
      <c r="G183" s="227"/>
      <c r="H183" s="227" t="s">
        <v>708</v>
      </c>
      <c r="I183" s="227" t="s">
        <v>633</v>
      </c>
      <c r="J183" s="227">
        <v>50</v>
      </c>
      <c r="K183" s="268"/>
    </row>
    <row r="184" spans="2:11" ht="15" customHeight="1">
      <c r="B184" s="247"/>
      <c r="C184" s="227" t="s">
        <v>709</v>
      </c>
      <c r="D184" s="227"/>
      <c r="E184" s="227"/>
      <c r="F184" s="246" t="s">
        <v>637</v>
      </c>
      <c r="G184" s="227"/>
      <c r="H184" s="227" t="s">
        <v>710</v>
      </c>
      <c r="I184" s="227" t="s">
        <v>711</v>
      </c>
      <c r="J184" s="227"/>
      <c r="K184" s="268"/>
    </row>
    <row r="185" spans="2:11" ht="15" customHeight="1">
      <c r="B185" s="247"/>
      <c r="C185" s="227" t="s">
        <v>712</v>
      </c>
      <c r="D185" s="227"/>
      <c r="E185" s="227"/>
      <c r="F185" s="246" t="s">
        <v>637</v>
      </c>
      <c r="G185" s="227"/>
      <c r="H185" s="227" t="s">
        <v>713</v>
      </c>
      <c r="I185" s="227" t="s">
        <v>711</v>
      </c>
      <c r="J185" s="227"/>
      <c r="K185" s="268"/>
    </row>
    <row r="186" spans="2:11" ht="15" customHeight="1">
      <c r="B186" s="247"/>
      <c r="C186" s="227" t="s">
        <v>714</v>
      </c>
      <c r="D186" s="227"/>
      <c r="E186" s="227"/>
      <c r="F186" s="246" t="s">
        <v>637</v>
      </c>
      <c r="G186" s="227"/>
      <c r="H186" s="227" t="s">
        <v>715</v>
      </c>
      <c r="I186" s="227" t="s">
        <v>711</v>
      </c>
      <c r="J186" s="227"/>
      <c r="K186" s="268"/>
    </row>
    <row r="187" spans="2:11" ht="15" customHeight="1">
      <c r="B187" s="247"/>
      <c r="C187" s="280" t="s">
        <v>716</v>
      </c>
      <c r="D187" s="227"/>
      <c r="E187" s="227"/>
      <c r="F187" s="246" t="s">
        <v>637</v>
      </c>
      <c r="G187" s="227"/>
      <c r="H187" s="227" t="s">
        <v>717</v>
      </c>
      <c r="I187" s="227" t="s">
        <v>718</v>
      </c>
      <c r="J187" s="281" t="s">
        <v>719</v>
      </c>
      <c r="K187" s="268"/>
    </row>
    <row r="188" spans="2:11" ht="15" customHeight="1">
      <c r="B188" s="247"/>
      <c r="C188" s="232" t="s">
        <v>45</v>
      </c>
      <c r="D188" s="227"/>
      <c r="E188" s="227"/>
      <c r="F188" s="246" t="s">
        <v>631</v>
      </c>
      <c r="G188" s="227"/>
      <c r="H188" s="223" t="s">
        <v>720</v>
      </c>
      <c r="I188" s="227" t="s">
        <v>721</v>
      </c>
      <c r="J188" s="227"/>
      <c r="K188" s="268"/>
    </row>
    <row r="189" spans="2:11" ht="15" customHeight="1">
      <c r="B189" s="247"/>
      <c r="C189" s="232" t="s">
        <v>722</v>
      </c>
      <c r="D189" s="227"/>
      <c r="E189" s="227"/>
      <c r="F189" s="246" t="s">
        <v>631</v>
      </c>
      <c r="G189" s="227"/>
      <c r="H189" s="227" t="s">
        <v>723</v>
      </c>
      <c r="I189" s="227" t="s">
        <v>665</v>
      </c>
      <c r="J189" s="227"/>
      <c r="K189" s="268"/>
    </row>
    <row r="190" spans="2:11" ht="15" customHeight="1">
      <c r="B190" s="247"/>
      <c r="C190" s="232" t="s">
        <v>724</v>
      </c>
      <c r="D190" s="227"/>
      <c r="E190" s="227"/>
      <c r="F190" s="246" t="s">
        <v>631</v>
      </c>
      <c r="G190" s="227"/>
      <c r="H190" s="227" t="s">
        <v>725</v>
      </c>
      <c r="I190" s="227" t="s">
        <v>665</v>
      </c>
      <c r="J190" s="227"/>
      <c r="K190" s="268"/>
    </row>
    <row r="191" spans="2:11" ht="15" customHeight="1">
      <c r="B191" s="247"/>
      <c r="C191" s="232" t="s">
        <v>726</v>
      </c>
      <c r="D191" s="227"/>
      <c r="E191" s="227"/>
      <c r="F191" s="246" t="s">
        <v>637</v>
      </c>
      <c r="G191" s="227"/>
      <c r="H191" s="227" t="s">
        <v>727</v>
      </c>
      <c r="I191" s="227" t="s">
        <v>665</v>
      </c>
      <c r="J191" s="227"/>
      <c r="K191" s="268"/>
    </row>
    <row r="192" spans="2:11" ht="15" customHeight="1">
      <c r="B192" s="274"/>
      <c r="C192" s="282"/>
      <c r="D192" s="256"/>
      <c r="E192" s="256"/>
      <c r="F192" s="256"/>
      <c r="G192" s="256"/>
      <c r="H192" s="256"/>
      <c r="I192" s="256"/>
      <c r="J192" s="256"/>
      <c r="K192" s="275"/>
    </row>
    <row r="193" spans="2:11" ht="18.75" customHeight="1">
      <c r="B193" s="223"/>
      <c r="C193" s="227"/>
      <c r="D193" s="227"/>
      <c r="E193" s="227"/>
      <c r="F193" s="246"/>
      <c r="G193" s="227"/>
      <c r="H193" s="227"/>
      <c r="I193" s="227"/>
      <c r="J193" s="227"/>
      <c r="K193" s="223"/>
    </row>
    <row r="194" spans="2:11" ht="18.75" customHeight="1">
      <c r="B194" s="223"/>
      <c r="C194" s="227"/>
      <c r="D194" s="227"/>
      <c r="E194" s="227"/>
      <c r="F194" s="246"/>
      <c r="G194" s="227"/>
      <c r="H194" s="227"/>
      <c r="I194" s="227"/>
      <c r="J194" s="227"/>
      <c r="K194" s="223"/>
    </row>
    <row r="195" spans="2:11" ht="18.75" customHeight="1">
      <c r="B195" s="233"/>
      <c r="C195" s="233"/>
      <c r="D195" s="233"/>
      <c r="E195" s="233"/>
      <c r="F195" s="233"/>
      <c r="G195" s="233"/>
      <c r="H195" s="233"/>
      <c r="I195" s="233"/>
      <c r="J195" s="233"/>
      <c r="K195" s="233"/>
    </row>
    <row r="196" spans="2:11">
      <c r="B196" s="215"/>
      <c r="C196" s="216"/>
      <c r="D196" s="216"/>
      <c r="E196" s="216"/>
      <c r="F196" s="216"/>
      <c r="G196" s="216"/>
      <c r="H196" s="216"/>
      <c r="I196" s="216"/>
      <c r="J196" s="216"/>
      <c r="K196" s="217"/>
    </row>
    <row r="197" spans="2:11" ht="21">
      <c r="B197" s="218"/>
      <c r="C197" s="341" t="s">
        <v>728</v>
      </c>
      <c r="D197" s="341"/>
      <c r="E197" s="341"/>
      <c r="F197" s="341"/>
      <c r="G197" s="341"/>
      <c r="H197" s="341"/>
      <c r="I197" s="341"/>
      <c r="J197" s="341"/>
      <c r="K197" s="219"/>
    </row>
    <row r="198" spans="2:11" ht="25.5" customHeight="1">
      <c r="B198" s="218"/>
      <c r="C198" s="283" t="s">
        <v>729</v>
      </c>
      <c r="D198" s="283"/>
      <c r="E198" s="283"/>
      <c r="F198" s="283" t="s">
        <v>730</v>
      </c>
      <c r="G198" s="284"/>
      <c r="H198" s="340" t="s">
        <v>731</v>
      </c>
      <c r="I198" s="340"/>
      <c r="J198" s="340"/>
      <c r="K198" s="219"/>
    </row>
    <row r="199" spans="2:11" ht="5.25" customHeight="1">
      <c r="B199" s="247"/>
      <c r="C199" s="244"/>
      <c r="D199" s="244"/>
      <c r="E199" s="244"/>
      <c r="F199" s="244"/>
      <c r="G199" s="227"/>
      <c r="H199" s="244"/>
      <c r="I199" s="244"/>
      <c r="J199" s="244"/>
      <c r="K199" s="268"/>
    </row>
    <row r="200" spans="2:11" ht="15" customHeight="1">
      <c r="B200" s="247"/>
      <c r="C200" s="227" t="s">
        <v>721</v>
      </c>
      <c r="D200" s="227"/>
      <c r="E200" s="227"/>
      <c r="F200" s="246" t="s">
        <v>46</v>
      </c>
      <c r="G200" s="227"/>
      <c r="H200" s="338" t="s">
        <v>732</v>
      </c>
      <c r="I200" s="338"/>
      <c r="J200" s="338"/>
      <c r="K200" s="268"/>
    </row>
    <row r="201" spans="2:11" ht="15" customHeight="1">
      <c r="B201" s="247"/>
      <c r="C201" s="253"/>
      <c r="D201" s="227"/>
      <c r="E201" s="227"/>
      <c r="F201" s="246" t="s">
        <v>47</v>
      </c>
      <c r="G201" s="227"/>
      <c r="H201" s="338" t="s">
        <v>733</v>
      </c>
      <c r="I201" s="338"/>
      <c r="J201" s="338"/>
      <c r="K201" s="268"/>
    </row>
    <row r="202" spans="2:11" ht="15" customHeight="1">
      <c r="B202" s="247"/>
      <c r="C202" s="253"/>
      <c r="D202" s="227"/>
      <c r="E202" s="227"/>
      <c r="F202" s="246" t="s">
        <v>50</v>
      </c>
      <c r="G202" s="227"/>
      <c r="H202" s="338" t="s">
        <v>734</v>
      </c>
      <c r="I202" s="338"/>
      <c r="J202" s="338"/>
      <c r="K202" s="268"/>
    </row>
    <row r="203" spans="2:11" ht="15" customHeight="1">
      <c r="B203" s="247"/>
      <c r="C203" s="227"/>
      <c r="D203" s="227"/>
      <c r="E203" s="227"/>
      <c r="F203" s="246" t="s">
        <v>48</v>
      </c>
      <c r="G203" s="227"/>
      <c r="H203" s="338" t="s">
        <v>735</v>
      </c>
      <c r="I203" s="338"/>
      <c r="J203" s="338"/>
      <c r="K203" s="268"/>
    </row>
    <row r="204" spans="2:11" ht="15" customHeight="1">
      <c r="B204" s="247"/>
      <c r="C204" s="227"/>
      <c r="D204" s="227"/>
      <c r="E204" s="227"/>
      <c r="F204" s="246" t="s">
        <v>49</v>
      </c>
      <c r="G204" s="227"/>
      <c r="H204" s="338" t="s">
        <v>736</v>
      </c>
      <c r="I204" s="338"/>
      <c r="J204" s="338"/>
      <c r="K204" s="268"/>
    </row>
    <row r="205" spans="2:11" ht="15" customHeight="1">
      <c r="B205" s="247"/>
      <c r="C205" s="227"/>
      <c r="D205" s="227"/>
      <c r="E205" s="227"/>
      <c r="F205" s="246"/>
      <c r="G205" s="227"/>
      <c r="H205" s="227"/>
      <c r="I205" s="227"/>
      <c r="J205" s="227"/>
      <c r="K205" s="268"/>
    </row>
    <row r="206" spans="2:11" ht="15" customHeight="1">
      <c r="B206" s="247"/>
      <c r="C206" s="227" t="s">
        <v>677</v>
      </c>
      <c r="D206" s="227"/>
      <c r="E206" s="227"/>
      <c r="F206" s="246" t="s">
        <v>82</v>
      </c>
      <c r="G206" s="227"/>
      <c r="H206" s="338" t="s">
        <v>737</v>
      </c>
      <c r="I206" s="338"/>
      <c r="J206" s="338"/>
      <c r="K206" s="268"/>
    </row>
    <row r="207" spans="2:11" ht="15" customHeight="1">
      <c r="B207" s="247"/>
      <c r="C207" s="253"/>
      <c r="D207" s="227"/>
      <c r="E207" s="227"/>
      <c r="F207" s="246" t="s">
        <v>574</v>
      </c>
      <c r="G207" s="227"/>
      <c r="H207" s="338" t="s">
        <v>575</v>
      </c>
      <c r="I207" s="338"/>
      <c r="J207" s="338"/>
      <c r="K207" s="268"/>
    </row>
    <row r="208" spans="2:11" ht="15" customHeight="1">
      <c r="B208" s="247"/>
      <c r="C208" s="227"/>
      <c r="D208" s="227"/>
      <c r="E208" s="227"/>
      <c r="F208" s="246" t="s">
        <v>572</v>
      </c>
      <c r="G208" s="227"/>
      <c r="H208" s="338" t="s">
        <v>738</v>
      </c>
      <c r="I208" s="338"/>
      <c r="J208" s="338"/>
      <c r="K208" s="268"/>
    </row>
    <row r="209" spans="2:11" ht="15" customHeight="1">
      <c r="B209" s="285"/>
      <c r="C209" s="253"/>
      <c r="D209" s="253"/>
      <c r="E209" s="253"/>
      <c r="F209" s="246" t="s">
        <v>576</v>
      </c>
      <c r="G209" s="232"/>
      <c r="H209" s="339" t="s">
        <v>577</v>
      </c>
      <c r="I209" s="339"/>
      <c r="J209" s="339"/>
      <c r="K209" s="286"/>
    </row>
    <row r="210" spans="2:11" ht="15" customHeight="1">
      <c r="B210" s="285"/>
      <c r="C210" s="253"/>
      <c r="D210" s="253"/>
      <c r="E210" s="253"/>
      <c r="F210" s="246" t="s">
        <v>578</v>
      </c>
      <c r="G210" s="232"/>
      <c r="H210" s="339" t="s">
        <v>739</v>
      </c>
      <c r="I210" s="339"/>
      <c r="J210" s="339"/>
      <c r="K210" s="286"/>
    </row>
    <row r="211" spans="2:11" ht="15" customHeight="1">
      <c r="B211" s="285"/>
      <c r="C211" s="253"/>
      <c r="D211" s="253"/>
      <c r="E211" s="253"/>
      <c r="F211" s="287"/>
      <c r="G211" s="232"/>
      <c r="H211" s="288"/>
      <c r="I211" s="288"/>
      <c r="J211" s="288"/>
      <c r="K211" s="286"/>
    </row>
    <row r="212" spans="2:11" ht="15" customHeight="1">
      <c r="B212" s="285"/>
      <c r="C212" s="227" t="s">
        <v>701</v>
      </c>
      <c r="D212" s="253"/>
      <c r="E212" s="253"/>
      <c r="F212" s="246">
        <v>1</v>
      </c>
      <c r="G212" s="232"/>
      <c r="H212" s="339" t="s">
        <v>740</v>
      </c>
      <c r="I212" s="339"/>
      <c r="J212" s="339"/>
      <c r="K212" s="286"/>
    </row>
    <row r="213" spans="2:11" ht="15" customHeight="1">
      <c r="B213" s="285"/>
      <c r="C213" s="253"/>
      <c r="D213" s="253"/>
      <c r="E213" s="253"/>
      <c r="F213" s="246">
        <v>2</v>
      </c>
      <c r="G213" s="232"/>
      <c r="H213" s="339" t="s">
        <v>741</v>
      </c>
      <c r="I213" s="339"/>
      <c r="J213" s="339"/>
      <c r="K213" s="286"/>
    </row>
    <row r="214" spans="2:11" ht="15" customHeight="1">
      <c r="B214" s="285"/>
      <c r="C214" s="253"/>
      <c r="D214" s="253"/>
      <c r="E214" s="253"/>
      <c r="F214" s="246">
        <v>3</v>
      </c>
      <c r="G214" s="232"/>
      <c r="H214" s="339" t="s">
        <v>742</v>
      </c>
      <c r="I214" s="339"/>
      <c r="J214" s="339"/>
      <c r="K214" s="286"/>
    </row>
    <row r="215" spans="2:11" ht="15" customHeight="1">
      <c r="B215" s="285"/>
      <c r="C215" s="253"/>
      <c r="D215" s="253"/>
      <c r="E215" s="253"/>
      <c r="F215" s="246">
        <v>4</v>
      </c>
      <c r="G215" s="232"/>
      <c r="H215" s="339" t="s">
        <v>743</v>
      </c>
      <c r="I215" s="339"/>
      <c r="J215" s="339"/>
      <c r="K215" s="286"/>
    </row>
    <row r="216" spans="2:11" ht="12.75" customHeight="1">
      <c r="B216" s="289"/>
      <c r="C216" s="290"/>
      <c r="D216" s="290"/>
      <c r="E216" s="290"/>
      <c r="F216" s="290"/>
      <c r="G216" s="290"/>
      <c r="H216" s="290"/>
      <c r="I216" s="290"/>
      <c r="J216" s="290"/>
      <c r="K216" s="291"/>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C.6.-I. - Napojení dešťov...</vt:lpstr>
      <vt:lpstr>Pokyny pro vyplnění</vt:lpstr>
      <vt:lpstr>'C.6.-I. - Napojení dešťov...'!Názvy_tisku</vt:lpstr>
      <vt:lpstr>'Rekapitulace stavby'!Názvy_tisku</vt:lpstr>
      <vt:lpstr>'C.6.-I. - Napojení dešťov...'!Oblast_tisku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PC01</dc:creator>
  <cp:lastModifiedBy>Jana Michlíkov</cp:lastModifiedBy>
  <dcterms:created xsi:type="dcterms:W3CDTF">2018-07-10T11:34:10Z</dcterms:created>
  <dcterms:modified xsi:type="dcterms:W3CDTF">2018-07-30T13:09:23Z</dcterms:modified>
</cp:coreProperties>
</file>